
<file path=[Content_Types].xml><?xml version="1.0" encoding="utf-8"?>
<Types xmlns="http://schemas.openxmlformats.org/package/2006/content-types">
  <Default Extension="bin" ContentType="application/vnd.openxmlformats-officedocument.spreadsheetml.printerSettings"/>
  <Default Extension="emf" ContentType="image/x-emf"/>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DieseArbeitsmappe"/>
  <mc:AlternateContent xmlns:mc="http://schemas.openxmlformats.org/markup-compatibility/2006">
    <mc:Choice Requires="x15">
      <x15ac:absPath xmlns:x15ac="http://schemas.microsoft.com/office/spreadsheetml/2010/11/ac" url="C:\Daten\internet\html\xls\2026\"/>
    </mc:Choice>
  </mc:AlternateContent>
  <xr:revisionPtr revIDLastSave="0" documentId="8_{6D0A5927-F6FB-4F90-B720-AEA082147EFF}" xr6:coauthVersionLast="47" xr6:coauthVersionMax="47" xr10:uidLastSave="{00000000-0000-0000-0000-000000000000}"/>
  <workbookProtection workbookAlgorithmName="SHA-512" workbookHashValue="yUBvzGGCXU+CX7rqsmNNJIh49uvX8xasaExLttVR5GfCP1PGb8KHKtVCF6iYWMsW6Ae9zUaHs6gN6siGfAFibQ==" workbookSaltValue="HeblDnWjqnSDGVsg12S92A==" workbookSpinCount="100000" lockStructure="1"/>
  <bookViews>
    <workbookView xWindow="-98" yWindow="-98" windowWidth="28996" windowHeight="15675" firstSheet="5" activeTab="7" xr2:uid="{00000000-000D-0000-FFFF-FFFF00000000}"/>
  </bookViews>
  <sheets>
    <sheet name="Significance" sheetId="104" r:id="rId1"/>
    <sheet name="Reporting" sheetId="105" r:id="rId2"/>
    <sheet name="Auswertung" sheetId="107" r:id="rId3"/>
    <sheet name="Datenübernahme" sheetId="108" r:id="rId4"/>
    <sheet name="Signifikanz" sheetId="109" r:id="rId5"/>
    <sheet name="Ausfüllhinweise" sheetId="110" r:id="rId6"/>
    <sheet name="Kurzanleitung" sheetId="111" r:id="rId7"/>
    <sheet name="Kontakt" sheetId="79" r:id="rId8"/>
    <sheet name="Teilnehmerdaten" sheetId="17" state="hidden" r:id="rId9"/>
    <sheet name="Ergebnisse" sheetId="5" r:id="rId10"/>
    <sheet name="Mitteilungen" sheetId="15" r:id="rId11"/>
    <sheet name="SacGluFruMal" sheetId="87" state="hidden" r:id="rId12"/>
    <sheet name="Lactose" sheetId="88" state="hidden" r:id="rId13"/>
    <sheet name="Eiweiss" sheetId="24" state="hidden" r:id="rId14"/>
    <sheet name="Kohlenhydrate" sheetId="81" state="hidden" r:id="rId15"/>
    <sheet name="Zucker" sheetId="82" state="hidden" r:id="rId16"/>
    <sheet name="Fett" sheetId="23" state="hidden" r:id="rId17"/>
    <sheet name="Fett_gesaettigt" sheetId="83" state="hidden" r:id="rId18"/>
    <sheet name="Ballaststoffe" sheetId="84" state="hidden" r:id="rId19"/>
    <sheet name="Kochsalz" sheetId="85" state="hidden" r:id="rId20"/>
    <sheet name="Wasser" sheetId="22" state="hidden" r:id="rId21"/>
    <sheet name="Natrium" sheetId="80" state="hidden" r:id="rId22"/>
    <sheet name="Asche" sheetId="25" state="hidden" r:id="rId23"/>
    <sheet name="Staerke" sheetId="26" state="hidden" r:id="rId24"/>
  </sheets>
  <externalReferences>
    <externalReference r:id="rId25"/>
    <externalReference r:id="rId26"/>
    <externalReference r:id="rId27"/>
    <externalReference r:id="rId28"/>
    <externalReference r:id="rId29"/>
    <externalReference r:id="rId30"/>
    <externalReference r:id="rId31"/>
    <externalReference r:id="rId32"/>
    <externalReference r:id="rId33"/>
    <externalReference r:id="rId34"/>
    <externalReference r:id="rId35"/>
  </externalReferences>
  <definedNames>
    <definedName name="_ftn1" localSheetId="2">Auswertung!$A$3</definedName>
    <definedName name="_ftn1" localSheetId="0">Significance!#REF!</definedName>
    <definedName name="_ftn1" localSheetId="4">Signifikanz!#REF!</definedName>
    <definedName name="_ftnref1" localSheetId="2">Auswertung!#REF!</definedName>
    <definedName name="_ftnref1" localSheetId="0">Significance!$A$3</definedName>
    <definedName name="_ftnref1" localSheetId="4">Signifikanz!#REF!</definedName>
    <definedName name="Daten" localSheetId="5">#REF!</definedName>
    <definedName name="Daten" localSheetId="19">#REF!</definedName>
    <definedName name="Daten" localSheetId="6">#REF!</definedName>
    <definedName name="Daten">#REF!</definedName>
    <definedName name="_xlnm.Print_Area" localSheetId="3">Datenübernahme!$A$1:$C$8</definedName>
    <definedName name="_xlnm.Print_Area" localSheetId="9">Ergebnisse!$A$1:$H$98</definedName>
    <definedName name="_xlnm.Print_Area" localSheetId="4">Signifikanz!$A$1:$C$10</definedName>
    <definedName name="Elemente">[1]Parameter2!$B$3:$B$18</definedName>
    <definedName name="MBlei" localSheetId="5">#REF!</definedName>
    <definedName name="MBlei" localSheetId="19">#REF!</definedName>
    <definedName name="MBlei" localSheetId="6">#REF!</definedName>
    <definedName name="MBlei">#REF!</definedName>
    <definedName name="OLE_LINK1" localSheetId="5">Ausfüllhinweise!$A$20</definedName>
    <definedName name="OLE_LINK1" localSheetId="1">Reporting!$A$14</definedName>
    <definedName name="OLE_LINK2" localSheetId="1">Reporting!$J$7</definedName>
    <definedName name="Parameter2" localSheetId="5">#REF!</definedName>
    <definedName name="Parameter2" localSheetId="19">#REF!</definedName>
    <definedName name="Parameter2" localSheetId="7">#REF!</definedName>
    <definedName name="Parameter2">#REF!</definedName>
    <definedName name="Parameter2alt" localSheetId="5">#REF!</definedName>
    <definedName name="Parameter2alt" localSheetId="19">#REF!</definedName>
    <definedName name="Parameter2alt" localSheetId="6">#REF!</definedName>
    <definedName name="Parameter2alt">#REF!</definedName>
    <definedName name="test" localSheetId="5">[2]Parameter2!$B$3:$B$18</definedName>
    <definedName name="test" localSheetId="2">[3]Parameter2!$B$3:$B$18</definedName>
    <definedName name="test" localSheetId="19">[4]Parameter2!$B$3:$B$18</definedName>
    <definedName name="test" localSheetId="7">[5]Parameter2!$B$3:$B$18</definedName>
    <definedName name="test" localSheetId="6">[6]Parameter2!$B$3:$B$18</definedName>
    <definedName name="test" localSheetId="21">[7]Parameter2!$B$3:$B$18</definedName>
    <definedName name="test" localSheetId="1">[1]Parameter2!$B$3:$B$18</definedName>
    <definedName name="test">[8]Parameter2!$B$3:$B$18</definedName>
    <definedName name="test1" localSheetId="5">[9]Parameter2!$B$3:$B$18</definedName>
    <definedName name="test1" localSheetId="6">[9]Parameter2!$B$3:$B$18</definedName>
    <definedName name="test1">[10]Parameter2!$B$3:$B$18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16" i="17" l="1"/>
  <c r="C16" i="17"/>
  <c r="B17" i="17"/>
  <c r="C17" i="17"/>
  <c r="B18" i="79"/>
  <c r="B17" i="79"/>
  <c r="B16" i="79"/>
  <c r="A14" i="5"/>
  <c r="B4" i="17" l="1"/>
  <c r="C1" i="83"/>
  <c r="B11" i="17"/>
  <c r="B10" i="17"/>
  <c r="A13" i="5" l="1"/>
  <c r="F5" i="5"/>
  <c r="F4" i="5"/>
  <c r="C42" i="26" l="1"/>
  <c r="B1" i="87" l="1"/>
  <c r="G56" i="5" l="1"/>
  <c r="G55" i="5"/>
  <c r="G54" i="5"/>
  <c r="G53" i="5"/>
  <c r="G52" i="5"/>
  <c r="G51" i="5"/>
  <c r="D55" i="5"/>
  <c r="D54" i="5"/>
  <c r="D53" i="5"/>
  <c r="D52" i="5"/>
  <c r="D51" i="5"/>
  <c r="F31" i="5"/>
  <c r="F30" i="5"/>
  <c r="I67" i="5" s="1"/>
  <c r="F29" i="5"/>
  <c r="I65" i="5" s="1"/>
  <c r="F28" i="5"/>
  <c r="I63" i="5" s="1"/>
  <c r="F27" i="5"/>
  <c r="I61" i="5" s="1"/>
  <c r="C1" i="88"/>
  <c r="H31" i="5" s="1"/>
  <c r="H29" i="5"/>
  <c r="B29" i="17"/>
  <c r="C29" i="17"/>
  <c r="B28" i="17"/>
  <c r="C28" i="17"/>
  <c r="B26" i="17"/>
  <c r="C26" i="17"/>
  <c r="B27" i="17"/>
  <c r="C27" i="17"/>
  <c r="B14" i="17"/>
  <c r="C14" i="17"/>
  <c r="B15" i="17"/>
  <c r="C15" i="17"/>
  <c r="B18" i="17"/>
  <c r="C18" i="17"/>
  <c r="B19" i="17"/>
  <c r="C19" i="17"/>
  <c r="B20" i="17"/>
  <c r="C20" i="17"/>
  <c r="B21" i="17"/>
  <c r="C21" i="17"/>
  <c r="B22" i="17"/>
  <c r="C22" i="17"/>
  <c r="B23" i="17"/>
  <c r="C23" i="17"/>
  <c r="B24" i="17"/>
  <c r="C24" i="17"/>
  <c r="B25" i="17"/>
  <c r="C25" i="17"/>
  <c r="C13" i="17"/>
  <c r="B13" i="17"/>
  <c r="D61" i="80"/>
  <c r="D97" i="5" s="1"/>
  <c r="D47" i="80"/>
  <c r="D95" i="5" s="1"/>
  <c r="D40" i="80"/>
  <c r="D93" i="5" s="1"/>
  <c r="D29" i="80"/>
  <c r="D91" i="5" s="1"/>
  <c r="D13" i="80"/>
  <c r="D89" i="5" s="1"/>
  <c r="D2" i="80"/>
  <c r="F34" i="5"/>
  <c r="I78" i="5" s="1"/>
  <c r="C1" i="85"/>
  <c r="H34" i="5" s="1"/>
  <c r="C1" i="26"/>
  <c r="H32" i="5" s="1"/>
  <c r="C1" i="25"/>
  <c r="H36" i="5" s="1"/>
  <c r="C25" i="25"/>
  <c r="C1" i="22"/>
  <c r="H19" i="5" s="1"/>
  <c r="C1" i="84"/>
  <c r="C1" i="23"/>
  <c r="H20" i="5" s="1"/>
  <c r="C1" i="81"/>
  <c r="H25" i="5" s="1"/>
  <c r="C1" i="24"/>
  <c r="H24" i="5" s="1"/>
  <c r="H1" i="15"/>
  <c r="F24" i="5"/>
  <c r="I46" i="5"/>
  <c r="F25" i="5"/>
  <c r="I48" i="5" s="1"/>
  <c r="F20" i="5"/>
  <c r="I42" i="5" s="1"/>
  <c r="F21" i="5"/>
  <c r="I44" i="5" s="1"/>
  <c r="H21" i="5"/>
  <c r="F33" i="5"/>
  <c r="I76" i="5" s="1"/>
  <c r="A77" i="5" s="1"/>
  <c r="H33" i="5"/>
  <c r="F35" i="5"/>
  <c r="I93" i="5" s="1"/>
  <c r="F19" i="5"/>
  <c r="F36" i="5"/>
  <c r="I82" i="5" s="1"/>
  <c r="G36" i="5"/>
  <c r="I36" i="5"/>
  <c r="F32" i="5"/>
  <c r="I71" i="5" s="1"/>
  <c r="I51" i="5"/>
  <c r="A56" i="5"/>
  <c r="B87" i="5"/>
  <c r="B89" i="5"/>
  <c r="I89" i="5" s="1"/>
  <c r="B91" i="5"/>
  <c r="B93" i="5"/>
  <c r="B95" i="5"/>
  <c r="A96" i="5" s="1"/>
  <c r="B97" i="5"/>
  <c r="B1" i="17"/>
  <c r="B2" i="17"/>
  <c r="D5" i="17"/>
  <c r="D8" i="17" s="1"/>
  <c r="B5" i="17" s="1"/>
  <c r="B6" i="17"/>
  <c r="B7" i="17"/>
  <c r="B19" i="79"/>
  <c r="H30" i="5"/>
  <c r="H27" i="5"/>
  <c r="H28" i="5"/>
  <c r="A66" i="5" l="1"/>
  <c r="I73" i="5"/>
  <c r="A75" i="5" s="1"/>
  <c r="A45" i="5"/>
  <c r="A47" i="5"/>
  <c r="A92" i="5"/>
  <c r="A90" i="5"/>
  <c r="A79" i="5"/>
  <c r="A43" i="5"/>
  <c r="A64" i="5"/>
  <c r="A49" i="5"/>
  <c r="A94" i="5"/>
  <c r="I84" i="5"/>
  <c r="I97" i="5"/>
  <c r="A98" i="5" s="1"/>
  <c r="A70" i="5"/>
  <c r="I69" i="5"/>
  <c r="A41" i="5"/>
  <c r="A62" i="5"/>
  <c r="A68" i="5"/>
  <c r="H35" i="5"/>
  <c r="I95" i="5"/>
  <c r="I91" i="5"/>
  <c r="A83" i="5"/>
  <c r="A72" i="5"/>
  <c r="I40" i="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LVU</author>
  </authors>
  <commentList>
    <comment ref="B13" authorId="0" shapeId="0" xr:uid="{DC3B6A83-4174-47AF-82C1-2905596EF8D6}">
      <text>
        <r>
          <rPr>
            <b/>
            <sz val="8"/>
            <color indexed="81"/>
            <rFont val="Tahoma"/>
            <family val="2"/>
          </rPr>
          <t>LVU:</t>
        </r>
        <r>
          <rPr>
            <sz val="8"/>
            <color indexed="81"/>
            <rFont val="Tahoma"/>
            <family val="2"/>
          </rPr>
          <t xml:space="preserve">
Bitte beachten Sie, dass  Tabellen-kalkulationen Nullen an letzter Stelle hinter dem Komma nicht darstellen. Die Zahl "7,80" wird daher als "7,8" dargestellt.</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LVU</author>
  </authors>
  <commentList>
    <comment ref="B9" authorId="0" shapeId="0" xr:uid="{0C4DE119-599B-4594-B951-669C84A87C96}">
      <text>
        <r>
          <rPr>
            <b/>
            <sz val="8"/>
            <color indexed="81"/>
            <rFont val="Tahoma"/>
            <family val="2"/>
          </rPr>
          <t>LVU:</t>
        </r>
        <r>
          <rPr>
            <sz val="8"/>
            <color indexed="81"/>
            <rFont val="Tahoma"/>
            <family val="2"/>
          </rPr>
          <t xml:space="preserve">
Bitte beachten Sie, dass  Tabellen-kalkulationen Nullen an letzter Stelle hinter dem Komma nicht darstellen. Die Zahl "7,80" wird daher als "7,8" dargestellt.</t>
        </r>
      </text>
    </comment>
    <comment ref="B11" authorId="0" shapeId="0" xr:uid="{296E1EA7-2A4A-42F6-AA45-5826FB2B8D1D}">
      <text>
        <r>
          <rPr>
            <b/>
            <sz val="8"/>
            <color indexed="81"/>
            <rFont val="Tahoma"/>
            <family val="2"/>
          </rPr>
          <t>LVU:</t>
        </r>
        <r>
          <rPr>
            <sz val="8"/>
            <color indexed="81"/>
            <rFont val="Tahoma"/>
            <family val="2"/>
          </rPr>
          <t xml:space="preserve">
Bitte beachten Sie, dass  Tabellen-kalkulationen Nullen an letzter Stelle hinter dem Komma nicht darstellen. Die Zahl "7,80" wird daher als "7,8" dargestellt.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LVU</author>
  </authors>
  <commentList>
    <comment ref="G1" authorId="0" shapeId="0" xr:uid="{00000000-0006-0000-0800-000001000000}">
      <text>
        <r>
          <rPr>
            <b/>
            <sz val="8"/>
            <color indexed="81"/>
            <rFont val="Tahoma"/>
            <family val="2"/>
          </rPr>
          <t>Bitte geben Sie unbedingt Ihre Kunden-Nr. ein (nur Ziffern)
Fill in Your Client Number (numbers only)</t>
        </r>
      </text>
    </comment>
    <comment ref="G2" authorId="0" shapeId="0" xr:uid="{00000000-0006-0000-0800-000002000000}">
      <text>
        <r>
          <rPr>
            <b/>
            <sz val="8"/>
            <color indexed="81"/>
            <rFont val="Tahoma"/>
            <family val="2"/>
          </rPr>
          <t>Geben Sie zusätzlich auch noch Ihre Postleitzahl an (nur Ziffern).
Fill in Your postal ZIP-Code (numbers only)</t>
        </r>
      </text>
    </comment>
    <comment ref="A15" authorId="0" shapeId="0" xr:uid="{00000000-0006-0000-0800-000003000000}">
      <text>
        <r>
          <rPr>
            <b/>
            <sz val="8"/>
            <color indexed="81"/>
            <rFont val="Tahoma"/>
            <family val="2"/>
          </rPr>
          <t>LVU:</t>
        </r>
        <r>
          <rPr>
            <sz val="8"/>
            <color indexed="81"/>
            <rFont val="Tahoma"/>
            <family val="2"/>
          </rPr>
          <t xml:space="preserve">
Falls Sie nach einer </t>
        </r>
        <r>
          <rPr>
            <b/>
            <sz val="8"/>
            <color indexed="81"/>
            <rFont val="Tahoma"/>
            <family val="2"/>
          </rPr>
          <t>erfolgreichen</t>
        </r>
        <r>
          <rPr>
            <sz val="8"/>
            <color indexed="81"/>
            <rFont val="Tahoma"/>
            <family val="2"/>
          </rPr>
          <t xml:space="preserve"> Übermittlung Ihrer Ergebnisse (Sie haben eine Auswertenummer erhalten) noch Fehler feststellen, können Sie bis zur Deadline jederzeit noch überarbeitete Ergebnisdateien einsenden.
Damit unser System Ihre Datei als Aktualisierung akzeptiert,  muss  zwingend "ja" bei Aktualisierung ausgewählt werden.
</t>
        </r>
        <r>
          <rPr>
            <b/>
            <sz val="8"/>
            <color indexed="81"/>
            <rFont val="Tahoma"/>
            <family val="2"/>
          </rPr>
          <t>Die überarbeitete Exceltabelle muss alle bei der Auswertung zu berücksichtigenden Einträge enthalten, da die ursprünglich von Ihnen gesendeten Daten vor der Aktualiserung vollständig gelöscht werden.</t>
        </r>
      </text>
    </comment>
  </commentList>
</comments>
</file>

<file path=xl/sharedStrings.xml><?xml version="1.0" encoding="utf-8"?>
<sst xmlns="http://schemas.openxmlformats.org/spreadsheetml/2006/main" count="672" uniqueCount="471">
  <si>
    <t>Ergebnisdatenblatt</t>
  </si>
  <si>
    <t>Parameter</t>
  </si>
  <si>
    <t>Einheit</t>
  </si>
  <si>
    <t>Kunden-Nr.</t>
  </si>
  <si>
    <t>Postleitzahl</t>
  </si>
  <si>
    <t>ergebnisse@lvus.de</t>
  </si>
  <si>
    <t>Sonstiges</t>
  </si>
  <si>
    <t>Analysen-
gang 1</t>
  </si>
  <si>
    <t>Analysen-
gang 2</t>
  </si>
  <si>
    <t>Verfahren /
Literatur</t>
  </si>
  <si>
    <t>Einsendeadresse:</t>
  </si>
  <si>
    <t>Erläuterungen zur Weiterverarbeitung Ihrer Daten</t>
  </si>
  <si>
    <t>Kundennummer</t>
  </si>
  <si>
    <t>Produkt</t>
  </si>
  <si>
    <t>Jahrgang</t>
  </si>
  <si>
    <t>Update</t>
  </si>
  <si>
    <t>Parameterzahl</t>
  </si>
  <si>
    <t>Bestimmungen je Parameter</t>
  </si>
  <si>
    <t>Auswahl</t>
  </si>
  <si>
    <t>Umformung</t>
  </si>
  <si>
    <t>Nachfolgend können Sie uns ergänzende Hinweise geben oder wichtige Beobachtungen mitteilen.</t>
  </si>
  <si>
    <t>Parameter 1</t>
  </si>
  <si>
    <t>Parameter 2</t>
  </si>
  <si>
    <t>Parameter 3</t>
  </si>
  <si>
    <t>Diese Tabellen wurden so aufgebaut, dass die Daten automatisiert in unser Auswerteprogramm übernommen werden können. Die Tabellen dürfen daher keinesfalls im Aufbau verändert werden, da dann ein automatisiertes Auslesen der mitgeteilten Daten nicht mehr möglich wäre.</t>
  </si>
  <si>
    <t>Aus diesem Grund wurden die Tabellen gegen Veränderungen geschützt. Eingaben
oder auch die Auswahl von Eigenschaften sind nur an wenigen Stellen nötig. Diese Stellen sind gelb hinterlegt.</t>
  </si>
  <si>
    <t xml:space="preserve">Da das Ausführen von Macros eine potentielle Gefährdung von Computersystemen bedeuten kann, gehen wir davon aus, dass ausführbare Macros in zahlreichen Fällen von den entsprechenden System-Administratoren unterdrückt werden. Deshalb wurde auf die Verwendung von Macros bei der Erstellung der Tabellen zur Ergebniserfassung komplett verzichtet, obwohl damit ein  komfortableres Arbeiten möglich wäre. </t>
  </si>
  <si>
    <t>Beim Eingang Ihrer eMail wird diese von unserem System automatisch weiterverarbeitet, wobei einige Plausibilitäten (z.B. Vollständigkeit der Absenderangabe oder Kennzeichnung als Update bei erneuter Dateneinsendung) überprüft werden. Im Anschluss an diese Prüfung erhalten Sie automatisiert eine eMail-Antwort. Darin werden Sie darüber informiert, ob Ihre Daten prinzipiell weiterverarbeitet werden können oder ob benötigte Einträge fehlen und Sie Ihre Ergebnisse nach Ergänzung der fehlenden Angaben erneut einsenden sollen. Eine Prüfung auf Vollständigkeit von Ergebnisangaben (sind überhaupt Ergebnnisdaten vorhanden?) oder deren Angabe in den vorgegebenen Maßeinheiten wird zu diesem Zeitpunkt nicht vorgenommen.</t>
  </si>
  <si>
    <t>Sollten Sie noch vor dem Ende der Ergebnisannahme bemerken, dass in Ihrer Ergebnistabelle Fehler enthalten sind, so senden Sie einfach eine korrigierte Version an die Adresse ergebnisse@lvus.de. Kennzeichnen Sie in diesem Fall Ihre Tabelle als Aktualisierung, da ansonsten das System die Annahme der Daten zurückweist ("es sind ja bereits Daten von Ihnen vorhanden"). Ihre aktualiserte Ergebnistabelle muss vollständig ausgefüllt sein und insbesondere alle Ergebnisdaten der Vorversion enthalten, da bei einer Kennzeichung als Aktualiserung (Update) die zuvor eingesandte Ergebnistabelle durch die Aktualisierung vollständig ersetzt wird.</t>
  </si>
  <si>
    <t>Parameter 4</t>
  </si>
  <si>
    <t>Parameter 5</t>
  </si>
  <si>
    <t>Parameter 6</t>
  </si>
  <si>
    <t>Parameter 7</t>
  </si>
  <si>
    <t>Methode</t>
  </si>
  <si>
    <t>Bezeichnung des Analysenverfahrens</t>
  </si>
  <si>
    <t>Anzahl</t>
  </si>
  <si>
    <t>Modifikation</t>
  </si>
  <si>
    <t>x</t>
  </si>
  <si>
    <t>Beispielhafter Wert [mg/kg]</t>
  </si>
  <si>
    <t>Teilnahmen</t>
  </si>
  <si>
    <t>g/100 g</t>
  </si>
  <si>
    <t>Ergebnisangabe mit 3 signifikanten Ziffern [mg/kg]</t>
  </si>
  <si>
    <t>Signifikante
Stellen</t>
  </si>
  <si>
    <t>Deadline</t>
  </si>
  <si>
    <t>References to the result transmission and to the indication of result 
(Deadline see "Ergebnisse")</t>
  </si>
  <si>
    <t>Examples for transmissions of results:</t>
  </si>
  <si>
    <t>It a test material the element "Mg" was quantified. You are asked to report 3 significant numbers. The following computational contents are determined:</t>
  </si>
  <si>
    <t>Computed Value [mg/kg]</t>
  </si>
  <si>
    <t>Transmission of result [mg/kg]</t>
  </si>
  <si>
    <t>Kontaktperson</t>
  </si>
  <si>
    <t>Contact person</t>
  </si>
  <si>
    <t>Name</t>
  </si>
  <si>
    <t>eMail</t>
  </si>
  <si>
    <t>eMail-Address</t>
  </si>
  <si>
    <t>Telefon (inklusive Vorwahl):</t>
  </si>
  <si>
    <t>telefone (including country and area code)</t>
  </si>
  <si>
    <t>Nach Ende der Frist zur Ergebnisabgabe sind Korrekturen nur noch möglich, falls die Auswertung der Daten noch nicht erfolgt ist. Korrekturen von fehlerhaften Teilnehmerangaben werden nach der Auswertung und insbesondere nach Veröffentlichung des Protokolls nicht mehr durchgeführt.</t>
  </si>
  <si>
    <t>interne Teilnahme:</t>
  </si>
  <si>
    <t>Hinweise zur Auswertung</t>
  </si>
  <si>
    <t>Zur Vermeidung zu „breiter“ Beurteilungszonen wird deshalb bei der Auswertung bei allen Parametern der Wert der Zielstandardabweichung auf maximal 22 % vom Wert des Medians beschränkt.</t>
  </si>
  <si>
    <t>Before analysing the samples, homogenize the samples again, please. After homogenisation You should analyse both samples with your standard procedures.</t>
  </si>
  <si>
    <t>eMail-Kontrolle:</t>
  </si>
  <si>
    <t>Ergebnis der Überprüfung:</t>
  </si>
  <si>
    <t>Falls Sie einen Parameter nicht bearbeiten, lassen Sie die zugehörigen Ergebnisdatenfelder bitte leer.
If you are not analysing parameters in your laboratory do not write anything into the corresponding fields for the results.</t>
  </si>
  <si>
    <t>Annahmeschluss/Deadline:</t>
  </si>
  <si>
    <t>ja / yes</t>
  </si>
  <si>
    <t>nein / no</t>
  </si>
  <si>
    <t>In einigen Fällen, z.B. bei Gehalten um 1 % oder 10 %, ist die Vorgabe gültiger Stellen schwierig: Die Ergebnisse „1,06% und 0,98% sind vergleichbar, nicht aber „1,1 %“ und „0,98%“. Die Angabe einer zusätzlichen gültigen Stelle beim Beispielwert 1,06 ist hier angebracht.</t>
  </si>
  <si>
    <t>Sollte ein Inhaltsstoff nicht bestimmbar sein, so teilen Sie uns bitte den Wert Ihrer Bestimmungsgrenze mit vorangestelltem "&lt; “ mit.
In cases you will not detect a parameter, report your limit of quantification with "&lt; " in front of the value.</t>
  </si>
  <si>
    <t>Zur Beschreibung des Analysenverfahrens verwenden Sie bitte die im unteren Teil dieses Datenblatts enthaltenen Auswahlfelder.
To describe your method use the Pulldown-menus following after the result area.</t>
  </si>
  <si>
    <t>Mit abnehmenden Gehalten von Analyten in der Probe steigt die über die Horwitzfunktion
berechnete Zielstandardabweichung stark an. So beträgt z.B. die relative Standardabweichung
nach Horwitz 10 % bei einem Analytgehalt von 23 mg/kg und bereits 22,6 % bei einem Analytgehalt von 100 µg/kg.</t>
  </si>
  <si>
    <t xml:space="preserve">Zunächst werden alle mitgeteilten Laborergebnisse berücksichtigt und die darüber berechneten
statistischen Kenndaten für die Parameter aufgeführt. </t>
  </si>
  <si>
    <t>Zur Ermittlung der endgültigen statistischen Kenndaten werden bei allen in den Proben enthaltenen Wirkstoffe Zweitberechnungen durchgeführt. Bei diesen Zweitberechnungen bleiben generell die Ergebnisdaten von allen Laboratorien unberücksichtigt, deren Ergebnisse um mehr als 5 Zielstandardabweichungen (5 Z-Scores) vom Median des Analyten abweichen.</t>
  </si>
  <si>
    <t>Use this file for your result transmissions, please. Fill for this in the file yellow fields deposited out and send back the file afterwards by email to “ergebnisse@lvus.de”. It is important that for the clear allocation of the results to your laboratory in the table "Ergebnisse" (results) your client number and your postal zip code must be entered (both numbers only).</t>
  </si>
  <si>
    <t>check of the e-Mail address</t>
  </si>
  <si>
    <t>result of the control</t>
  </si>
  <si>
    <r>
      <t>The result data must be given in in the units as described at every parameter. To the avoidance of deviations in the laboratory made roundness, You are asked with each parameter after the first number deviating from 0 to indicate still the listened further numbers (even if due to Your validating data this accuracy is not kept by your analysis procedure). ISO 13 528 4.6 recommends that individual measurement results schould not be rounded by more than s</t>
    </r>
    <r>
      <rPr>
        <i/>
        <vertAlign val="subscript"/>
        <sz val="11"/>
        <rFont val="Times New Roman"/>
        <family val="1"/>
      </rPr>
      <t>r</t>
    </r>
    <r>
      <rPr>
        <sz val="11"/>
        <rFont val="Times New Roman"/>
        <family val="1"/>
      </rPr>
      <t xml:space="preserve">/2. </t>
    </r>
  </si>
  <si>
    <t>Tabelle wurde bereits einmal erfolgreich gesendet, es handelt sich um eine Aktualisierung:
This table was sent before, successfully. It is an update:</t>
  </si>
  <si>
    <t>Wasser</t>
  </si>
  <si>
    <t>Fett</t>
  </si>
  <si>
    <t>Asche</t>
  </si>
  <si>
    <t>§ 64 LFGB Nr. L 06.00-6 (07.00-6)</t>
  </si>
  <si>
    <t>§ 64 LFGB Nr. L 06.00-6, modifiziert</t>
  </si>
  <si>
    <t>nach Weibull-Stoldt</t>
  </si>
  <si>
    <t>Extraktion mit Petrolether (Methode nach Grossfeld)</t>
  </si>
  <si>
    <t>nach Gerber</t>
  </si>
  <si>
    <t>Extraktion aus der Trockenmasse</t>
  </si>
  <si>
    <t>Mikrowellenextraktion</t>
  </si>
  <si>
    <t>Schweizerisches Lebensmittelbuch Kapitel 11/5.7</t>
  </si>
  <si>
    <t>NMR</t>
  </si>
  <si>
    <t>Bestimmung aus der Trockenmasse, ohne Säureaufschluss, Extraktion mit Soxtherm</t>
  </si>
  <si>
    <t>Butyrometer-Methode</t>
  </si>
  <si>
    <t>Mikromethode nach E. Schulte DLR 3/21 S. 85-89</t>
  </si>
  <si>
    <t>Fosslet</t>
  </si>
  <si>
    <t>Extraktion der Trockenmasse nach Grossfeld</t>
  </si>
  <si>
    <t>Extraktion mit Dichlormethan nach Gefriertrocknung</t>
  </si>
  <si>
    <t>Rohprotein (N * 6,25)</t>
  </si>
  <si>
    <t>§ 64 LFGB Nr. L 06.00-4, modifiziert</t>
  </si>
  <si>
    <t>§ 64 LFGB Nr. L 02.09-5</t>
  </si>
  <si>
    <r>
      <t xml:space="preserve">Trocknung bei 103 °C </t>
    </r>
    <r>
      <rPr>
        <sz val="10"/>
        <rFont val="Symbol"/>
        <family val="1"/>
        <charset val="2"/>
      </rPr>
      <t>±</t>
    </r>
    <r>
      <rPr>
        <sz val="10"/>
        <rFont val="Times New Roman"/>
        <family val="1"/>
      </rPr>
      <t xml:space="preserve"> 2 °C</t>
    </r>
  </si>
  <si>
    <r>
      <t xml:space="preserve">Trocknung bei 103 °C </t>
    </r>
    <r>
      <rPr>
        <sz val="10"/>
        <rFont val="Symbol"/>
        <family val="1"/>
        <charset val="2"/>
      </rPr>
      <t>±</t>
    </r>
    <r>
      <rPr>
        <sz val="10"/>
        <rFont val="Times New Roman"/>
        <family val="1"/>
      </rPr>
      <t xml:space="preserve"> 2 °C mit Seesand</t>
    </r>
  </si>
  <si>
    <t>§ 64 LFGB Nr. L 06.00-7 (Kjeldahl)</t>
  </si>
  <si>
    <t>§ 64 LFGB Nr. L 06.00-7 (Kjeldahl), modifiziert</t>
  </si>
  <si>
    <t>nach Kjeldahl</t>
  </si>
  <si>
    <t>nach Dumas</t>
  </si>
  <si>
    <t>§ 64 LFGB Nr. L 52.01.09-5</t>
  </si>
  <si>
    <t>§ 64 LFGB Nr. L 52.01.09-5, modifiziert</t>
  </si>
  <si>
    <t>§ 64 LFGB Nr. L 02.09-5, modifiziert</t>
  </si>
  <si>
    <t>§ 64 LFGB Nr. L 01.00-60</t>
  </si>
  <si>
    <t>§ 64 LFGB Nr. L 01.00-60, modifiziert</t>
  </si>
  <si>
    <t>§ 64 LFGB Nr. L 01.00-10</t>
  </si>
  <si>
    <t>§ 64 LFGB Nr. L 01.00-10, modifiziert</t>
  </si>
  <si>
    <t>§ 64 LFGB Nr. L 06.00-20 (Dumas)</t>
  </si>
  <si>
    <t>§ 64 LFGB Nr. L 06.00-20 (Dumas), modifiziert</t>
  </si>
  <si>
    <t>sonstiges</t>
  </si>
  <si>
    <t>Saccharose</t>
  </si>
  <si>
    <t>Glucose</t>
  </si>
  <si>
    <t>§ 64 LFGB Nr. L 06.00-4</t>
  </si>
  <si>
    <t>§ 64 LFGB Nr. L 53.00-4</t>
  </si>
  <si>
    <t>§ 64 LFGB Nr. L 53.00-4, modifiziert</t>
  </si>
  <si>
    <t>§ 64 LFGB Nr. L 31.00-4</t>
  </si>
  <si>
    <t>§ 64 LFGB Nr. L 31.00-4, modifiziert</t>
  </si>
  <si>
    <t>§ 64 LFGB Nr. L 01.00-77</t>
  </si>
  <si>
    <t>§ 64 LFGB Nr. L 01.00-77, modifiziert</t>
  </si>
  <si>
    <t>VDLUFA C 10.2</t>
  </si>
  <si>
    <t>Veraschungstemperatur</t>
  </si>
  <si>
    <t>&lt; 525 °C</t>
  </si>
  <si>
    <t>525 °C - 575 °C</t>
  </si>
  <si>
    <t>575 °C - 625 °C</t>
  </si>
  <si>
    <t>625 °C - 675 °C</t>
  </si>
  <si>
    <t>675 °C - 725 °C</t>
  </si>
  <si>
    <t>725 °C - 775 °C</t>
  </si>
  <si>
    <t>775 °C - 825 °C</t>
  </si>
  <si>
    <t>825 °C - 875 °C</t>
  </si>
  <si>
    <t>875 °C - 925 °C</t>
  </si>
  <si>
    <t>&gt; 925 °C</t>
  </si>
  <si>
    <t>Veraschungstemperaturbereich</t>
  </si>
  <si>
    <t>Fructose</t>
  </si>
  <si>
    <t>§ 64 LFGB Nr. L 01.00-20</t>
  </si>
  <si>
    <t>§ 64 LFGB Nr. L 01.00-20, modifiziert</t>
  </si>
  <si>
    <t>Veraschung bei der angegebenen Temperatur</t>
  </si>
  <si>
    <t>Schreiben Sie Ihre Daten in die farblich hinterlegten Felder. Geben Sie Ihre Ergebnisse in den aufgeführten Einheiten an.
Write your data into the coloured cells. Give your results in the units of column 2.</t>
  </si>
  <si>
    <t>Beispiel für die Eingabe von 2 eMail-Adressen:
Example how to type in 2 different e-mail addresses:</t>
  </si>
  <si>
    <t>info@lvus.de; ergebnisse@lvus.de</t>
  </si>
  <si>
    <t>§ 64 LFGB Nr. L 01.00-10/1</t>
  </si>
  <si>
    <t>§ 64 LFGB Nr. L 01.00-10/1, modifiziert</t>
  </si>
  <si>
    <t>§ 64 LFGB Nr. L 05.00-15</t>
  </si>
  <si>
    <t>§ 64 LFGB Nr. L 05.00-15, modifiziert</t>
  </si>
  <si>
    <t>§ 64 LFGB Nr. L 47.00-3</t>
  </si>
  <si>
    <t>§ 64 LFGB Nr. L 47.00-3, modifiziert</t>
  </si>
  <si>
    <t>nach Caviezel</t>
  </si>
  <si>
    <t>Eiweiß (N * 6,25)</t>
  </si>
  <si>
    <t>Kohlenhydrate</t>
  </si>
  <si>
    <t>Zucker</t>
  </si>
  <si>
    <t>Ballaststoffe</t>
  </si>
  <si>
    <t>Natrium</t>
  </si>
  <si>
    <t>Stärke</t>
  </si>
  <si>
    <t>Parameter 8</t>
  </si>
  <si>
    <t>Parameter 9</t>
  </si>
  <si>
    <t>Parameter 10</t>
  </si>
  <si>
    <t>Elemente</t>
  </si>
  <si>
    <t>Na</t>
  </si>
  <si>
    <t>Probeneinwaage</t>
  </si>
  <si>
    <t>&lt; 0,5 g</t>
  </si>
  <si>
    <t>0,5 g - 1,0 g</t>
  </si>
  <si>
    <t>1,0 g - 1,5 g</t>
  </si>
  <si>
    <t>1,5 g - 2,5 g</t>
  </si>
  <si>
    <t>2,5 g - 5,0 g</t>
  </si>
  <si>
    <t>5,0 g - 10,0 g</t>
  </si>
  <si>
    <t>&gt; 10,0 g</t>
  </si>
  <si>
    <t>Aufschluss</t>
  </si>
  <si>
    <t>Mikrowellendruckaufschluss</t>
  </si>
  <si>
    <t>Druckaufschluss</t>
  </si>
  <si>
    <t>Trockenveraschung bei 500 bis 540 °C</t>
  </si>
  <si>
    <t>Trockenveraschung bei 540 °C bis 560 °C</t>
  </si>
  <si>
    <t>Trockenveraschung bei 560 °C bis 600 °C</t>
  </si>
  <si>
    <t>Trockenveraschung bei über 600 °C</t>
  </si>
  <si>
    <t>Nassaufschluss</t>
  </si>
  <si>
    <t>Verbrennen</t>
  </si>
  <si>
    <t>Plasmaaufschluss</t>
  </si>
  <si>
    <t>wässrige Extraktion</t>
  </si>
  <si>
    <t>Trockenveraschung bei 450 bis 500 °C</t>
  </si>
  <si>
    <t>Sonstiger Aufschluss</t>
  </si>
  <si>
    <t>Säuren</t>
  </si>
  <si>
    <t>HCl</t>
  </si>
  <si>
    <t>Königswasser</t>
  </si>
  <si>
    <t>Sonstige Säure</t>
  </si>
  <si>
    <t>Oxidationsmittel</t>
  </si>
  <si>
    <t>entfällt</t>
  </si>
  <si>
    <t>Sonstiges Oxidationsmittel</t>
  </si>
  <si>
    <t>Messverfahren</t>
  </si>
  <si>
    <t>Flammen-AAS</t>
  </si>
  <si>
    <t>Flammenemmission</t>
  </si>
  <si>
    <t>ICP-OES</t>
  </si>
  <si>
    <t>ICP-AES</t>
  </si>
  <si>
    <t>Kapillarelektrophores</t>
  </si>
  <si>
    <t>Verfahren</t>
  </si>
  <si>
    <t>DIN EN ISO 11885</t>
  </si>
  <si>
    <t>DIN EN ISO 7980 DEV 3a</t>
  </si>
  <si>
    <t>DIN EN ISO 17294-2</t>
  </si>
  <si>
    <t>DIN EN ISO 14911</t>
  </si>
  <si>
    <t>VDLUA VII 2.2.2.6</t>
  </si>
  <si>
    <t>DIN EN ISO 15763</t>
  </si>
  <si>
    <t>DIN EN ISO 15510</t>
  </si>
  <si>
    <t>EN 15505</t>
  </si>
  <si>
    <t>AOAC 985.35</t>
  </si>
  <si>
    <t>DIN CEN/TS 15621, Vornorm, mod.</t>
  </si>
  <si>
    <t>§ 64 LFGB Nr. L 07.00-56</t>
  </si>
  <si>
    <t>§ 64 LFGB Nr. L 07.00-56, modifiziert</t>
  </si>
  <si>
    <r>
      <t>HNO</t>
    </r>
    <r>
      <rPr>
        <vertAlign val="subscript"/>
        <sz val="11"/>
        <rFont val="Times New Roman"/>
        <family val="1"/>
      </rPr>
      <t>3</t>
    </r>
  </si>
  <si>
    <r>
      <t>H</t>
    </r>
    <r>
      <rPr>
        <vertAlign val="subscript"/>
        <sz val="11"/>
        <rFont val="Times New Roman"/>
        <family val="1"/>
      </rPr>
      <t>2</t>
    </r>
    <r>
      <rPr>
        <sz val="11"/>
        <rFont val="Times New Roman"/>
        <family val="1"/>
      </rPr>
      <t>SO</t>
    </r>
    <r>
      <rPr>
        <vertAlign val="subscript"/>
        <sz val="11"/>
        <rFont val="Times New Roman"/>
        <family val="1"/>
      </rPr>
      <t>4</t>
    </r>
  </si>
  <si>
    <r>
      <t>H</t>
    </r>
    <r>
      <rPr>
        <vertAlign val="subscript"/>
        <sz val="11"/>
        <rFont val="Times New Roman"/>
        <family val="1"/>
      </rPr>
      <t>2</t>
    </r>
    <r>
      <rPr>
        <sz val="11"/>
        <rFont val="Times New Roman"/>
        <family val="1"/>
      </rPr>
      <t>O</t>
    </r>
    <r>
      <rPr>
        <vertAlign val="subscript"/>
        <sz val="11"/>
        <rFont val="Times New Roman"/>
        <family val="1"/>
      </rPr>
      <t>2</t>
    </r>
  </si>
  <si>
    <t>Messprinzip</t>
  </si>
  <si>
    <r>
      <t>HNO</t>
    </r>
    <r>
      <rPr>
        <vertAlign val="subscript"/>
        <sz val="11"/>
        <rFont val="Times New Roman"/>
        <family val="1"/>
      </rPr>
      <t>3</t>
    </r>
    <r>
      <rPr>
        <sz val="11"/>
        <rFont val="Times New Roman"/>
        <family val="1"/>
      </rPr>
      <t xml:space="preserve"> + HCl</t>
    </r>
  </si>
  <si>
    <r>
      <t>HNO</t>
    </r>
    <r>
      <rPr>
        <vertAlign val="subscript"/>
        <sz val="11"/>
        <rFont val="Times New Roman"/>
        <family val="1"/>
      </rPr>
      <t>3</t>
    </r>
    <r>
      <rPr>
        <sz val="11"/>
        <rFont val="Times New Roman"/>
        <family val="1"/>
      </rPr>
      <t xml:space="preserve"> + H</t>
    </r>
    <r>
      <rPr>
        <vertAlign val="subscript"/>
        <sz val="11"/>
        <rFont val="Times New Roman"/>
        <family val="1"/>
      </rPr>
      <t>2</t>
    </r>
    <r>
      <rPr>
        <sz val="11"/>
        <rFont val="Times New Roman"/>
        <family val="1"/>
      </rPr>
      <t>SO</t>
    </r>
    <r>
      <rPr>
        <vertAlign val="subscript"/>
        <sz val="11"/>
        <rFont val="Times New Roman"/>
        <family val="1"/>
      </rPr>
      <t>4</t>
    </r>
  </si>
  <si>
    <t>Eiweiß</t>
  </si>
  <si>
    <t>Summe aus Stärke und Zuckern</t>
  </si>
  <si>
    <t>100- Eiweiß-Fett-Wasser-Ballaststoffe-Asche</t>
  </si>
  <si>
    <t>Maltose</t>
  </si>
  <si>
    <t>Lactose</t>
  </si>
  <si>
    <t>Sonstige</t>
  </si>
  <si>
    <t>Prinzip</t>
  </si>
  <si>
    <t>Untersuchungsprinzip</t>
  </si>
  <si>
    <t>Ja/Yes</t>
  </si>
  <si>
    <t>Nein/No</t>
  </si>
  <si>
    <t>Enzymatisch</t>
  </si>
  <si>
    <t>HPLC</t>
  </si>
  <si>
    <t>Ionenchromatographisch</t>
  </si>
  <si>
    <t>GC (nach Derivatisierung)</t>
  </si>
  <si>
    <t>Untersucht wurden</t>
  </si>
  <si>
    <t>aus der Fettsäureverteilung</t>
  </si>
  <si>
    <t>Fett, gesäätigt</t>
  </si>
  <si>
    <t>Fett (gesättigte Fettsäuren)</t>
  </si>
  <si>
    <t>§ 64 LFGB Nr. L 00.00-18</t>
  </si>
  <si>
    <t>§ 64 LFGB Nr. L 00.00-18, modifiziert</t>
  </si>
  <si>
    <t>Bioquant Gesamtballaststoffe, Fa. Merck</t>
  </si>
  <si>
    <t>AOAC Methode 985.26 (auch modifiziert)</t>
  </si>
  <si>
    <t>AOAC Methode 991.43 (auch modifiziert)</t>
  </si>
  <si>
    <t>Schweizerisches Lebensmittelbuch (SLMB) 371.1, März 1994</t>
  </si>
  <si>
    <t>Beschreibung der verwendeten Analysenverfahren, Teil 2</t>
  </si>
  <si>
    <t>Beschreibung der verwendeten Analysenverfahren, Teil 1</t>
  </si>
  <si>
    <t>Staerke</t>
  </si>
  <si>
    <t>§ 64 LFGB Nr. L 17.00-5 (18.00-6)</t>
  </si>
  <si>
    <t>§ 64 LFGB Nr. L 17.00-5 (18.00-6), modifiziert</t>
  </si>
  <si>
    <t>Enzymatisch nach r-biopharm / Roche Nr. 10 207 748 035</t>
  </si>
  <si>
    <t>VDLUFA III 7.2.1</t>
  </si>
  <si>
    <t>Polarimetrisch</t>
  </si>
  <si>
    <t>VO (EWG) Nr. 4154/87 (enzymatisch)</t>
  </si>
  <si>
    <t>§ 64 LFGB Nr. L 48.02.07-3</t>
  </si>
  <si>
    <t>§ 64 LFGB Nr. L 48.02.07-3, modifiziert</t>
  </si>
  <si>
    <t>HPLC-RI-Detektion nach saurer und enzymatischer Hydrolyse</t>
  </si>
  <si>
    <t>AOAC 996.11</t>
  </si>
  <si>
    <t>HPLC-RI-Detektion nach enzymatischer Hydrolyse mit thermostabil alpha-Amylase und Amyloglucosidase</t>
  </si>
  <si>
    <t>Polarimetrische Bestimmung des Stärkegehaltes aus Matissek, Schnepel, Steiner S. 157 ff.</t>
  </si>
  <si>
    <t>Enzymatische Hydrolyse mit anschließender Ionenchromatographie mit amperometrischer Detektion</t>
  </si>
  <si>
    <t>§ 64 LFGB Nr. L 07.00-21</t>
  </si>
  <si>
    <t>§ 64 LFGB Nr. L 07.00-21, modifiziert</t>
  </si>
  <si>
    <t>§ 64 LFGB Nr. L 07.00-25</t>
  </si>
  <si>
    <t>§ 64 LFGB Nr. L 07.00-25, modifiziert</t>
  </si>
  <si>
    <t>Enzymatisch nach Megazyme</t>
  </si>
  <si>
    <t>VO (EG) Nr. 118/2010</t>
  </si>
  <si>
    <t>VO (EG) Nr. 900/2008</t>
  </si>
  <si>
    <t>Verfahren / Literatur</t>
  </si>
  <si>
    <t>Aufschlussprinzip</t>
  </si>
  <si>
    <t>verwendete Säure(n)</t>
  </si>
  <si>
    <t>keine weiteren</t>
  </si>
  <si>
    <t>bitte eingeben</t>
  </si>
  <si>
    <t>Weitere Zucker</t>
  </si>
  <si>
    <t>Luff-Schoorl (Summe der reduzierenden Zucker)</t>
  </si>
  <si>
    <t>Soxtherm nach Säureaufschluss</t>
  </si>
  <si>
    <t>Summe aus Stärke + Zucker + Dextrin</t>
  </si>
  <si>
    <t>Luff-Schoorl nach HCl-Aufschluss</t>
  </si>
  <si>
    <t>Bestimmung der Zucker vor und nach enzymatischem Abbau</t>
  </si>
  <si>
    <t>Ionensensitive Bestimmung</t>
  </si>
  <si>
    <t>Kochsalz</t>
  </si>
  <si>
    <t>Kochsalz (über Chlorid)</t>
  </si>
  <si>
    <t>Chlorid</t>
  </si>
  <si>
    <t>Potentiometrisch nach Heißwasserextraktion und Eiweißfällung</t>
  </si>
  <si>
    <t>SLMB Methode Nr. 322.1</t>
  </si>
  <si>
    <t>§ 64 LFGB Nr. L 26.11.03-2: 1983-05, auch modifiziert</t>
  </si>
  <si>
    <r>
      <t>Extraktion mit siedendem Wasser, Titration nach Ansäuern mit 0,05mol/L Hg(NO</t>
    </r>
    <r>
      <rPr>
        <vertAlign val="subscript"/>
        <sz val="10"/>
        <rFont val="Times New Roman"/>
        <family val="1"/>
      </rPr>
      <t>3</t>
    </r>
    <r>
      <rPr>
        <sz val="10"/>
        <rFont val="Times New Roman"/>
        <family val="1"/>
      </rPr>
      <t>)</t>
    </r>
    <r>
      <rPr>
        <vertAlign val="subscript"/>
        <sz val="10"/>
        <rFont val="Times New Roman"/>
        <family val="1"/>
      </rPr>
      <t>2</t>
    </r>
    <r>
      <rPr>
        <sz val="10"/>
        <rFont val="Times New Roman"/>
        <family val="1"/>
      </rPr>
      <t>; Indikator: Diphenylcarbazon/Bromphenolblau</t>
    </r>
  </si>
  <si>
    <t>§ 64 LFGB Nr. L 03.00-11: 2007-12 (DIN EN ISO 5943), auch modifiziert</t>
  </si>
  <si>
    <t>§ 64 LFGB Nr. L 17.00-6: 1988-12, auch modifiziert</t>
  </si>
  <si>
    <t>Schweizerisches Lebensmittelbuch Kapitel 11/5.6.1</t>
  </si>
  <si>
    <t xml:space="preserve">Potentiometrisch (auch aus der Asche) durch Titration mit Quecksilbernitrat </t>
  </si>
  <si>
    <t>Ionenchromatographisch (auch aus der Asche)</t>
  </si>
  <si>
    <t>Nach Vollhard</t>
  </si>
  <si>
    <t>Nach Mohr</t>
  </si>
  <si>
    <t>Potentiometrisch (auch aus der Asche) durch Titration mit Silbernitrat</t>
  </si>
  <si>
    <t>Parameter 11</t>
  </si>
  <si>
    <t>§ 64 LFGB Nr. L 17.00-15 (18.00-13)</t>
  </si>
  <si>
    <t>§ 64 LFGB Nr. L 17.00-15 (18.00-13), modifiziert</t>
  </si>
  <si>
    <t>§ 64 LFGB Nr. L 17.00-4 (18.00-5)</t>
  </si>
  <si>
    <t>§ 64 LFGB Nr. L 17.00-4 (18.00-5), modifiziert</t>
  </si>
  <si>
    <t>SLMB 22/5.1 (458.1) Soxhlet</t>
  </si>
  <si>
    <t>SLMB 1612.2 (GC)</t>
  </si>
  <si>
    <t xml:space="preserve">ANKOM Filterbag-Extraktion nach Hydrolyse </t>
  </si>
  <si>
    <t>§ 64 LFGB Nr. L 44.00-3, auch modifiziert</t>
  </si>
  <si>
    <t>§ 64 LFGB Nr. L 02.06-1, auch modifiziert</t>
  </si>
  <si>
    <t>§ 64 LFGB Nr. L 20.01/02, auch modifiziert</t>
  </si>
  <si>
    <t>§ 64 LFGB Nr. L 02.09-4, auch modifiziert</t>
  </si>
  <si>
    <t>§ 64 LFGB Nr. L 01.00-27, auch modifiziert</t>
  </si>
  <si>
    <t>§ 64 LFGB Nr. L 46.02-1, auch modifiziert</t>
  </si>
  <si>
    <t>§ 64 LFGB Nr. L 04.00-8, auch modifiziert</t>
  </si>
  <si>
    <t>§ 64 LFGB Nr. L 02.06-2, auch modifiziert</t>
  </si>
  <si>
    <t>§ 64 LFGB Nr. L 17.00-1 (18.00-12), auch modifiziert</t>
  </si>
  <si>
    <t>§ 64 LFGB Nr. L 16.01-1, auch modifiziert</t>
  </si>
  <si>
    <t>§ 64 LFGB Nr. L 16.01-2</t>
  </si>
  <si>
    <t>§ 64 LFGB Nr. L 16.01-2, modifiziert</t>
  </si>
  <si>
    <t>§ 64 LFGB Nr. L 00.00-144, auch modifiziert</t>
  </si>
  <si>
    <t>VDLUFA III,10.8.2</t>
  </si>
  <si>
    <t>Atomemissionsspektrometrie (AES)</t>
  </si>
  <si>
    <t>§ 64 LFGB Nr. L 08.00-60</t>
  </si>
  <si>
    <t>§ 64 LFGB Nr. L 08.00-60, modifiziert</t>
  </si>
  <si>
    <t>Enzymatische Bestimmung der als untersucht angegebenen Zucker</t>
  </si>
  <si>
    <t>§ 64 LFGB Nr. L 20.01/02-5</t>
  </si>
  <si>
    <t>§ 64 LFGB Nr. L 20.01/02-5, modifiziert</t>
  </si>
  <si>
    <t>ÖNORM N 4003 (potentiometrisch nach Heißwasserextraktion und Eiweißfällung)</t>
  </si>
  <si>
    <t>SMART Trac II, gemäß AOAC Official Method 2008.06 8947</t>
  </si>
  <si>
    <t>wässrige Extraktion wie bei der enzymatischen Bestimmung der Citronensäure; Säure zur Eiweißfällung</t>
  </si>
  <si>
    <t>ICP-MS</t>
  </si>
  <si>
    <t>§ 64 LFGB Nr. L 04.00-10, auch modifiziert</t>
  </si>
  <si>
    <t>Kohlenhydrate, gesamt</t>
  </si>
  <si>
    <t>Zucker, gesamt</t>
  </si>
  <si>
    <t>Saccharose, wasserfrei</t>
  </si>
  <si>
    <t>Glucose, wasserfrei</t>
  </si>
  <si>
    <t>Fructose, wasserfrei</t>
  </si>
  <si>
    <t>Maltose, wasserfrei</t>
  </si>
  <si>
    <t>Lactose, wasserfrei</t>
  </si>
  <si>
    <t>Parameter 12</t>
  </si>
  <si>
    <t>Parameter 13</t>
  </si>
  <si>
    <t>Parameter 14</t>
  </si>
  <si>
    <t>Parameter 15</t>
  </si>
  <si>
    <t>Enzymatisch nach r-biopharm / Roche Nr. 10 716 260 035 (Saccharose, Glucose, Fructose)</t>
  </si>
  <si>
    <t>HPLC- oder IC-Verfahren mit RI-Detektion</t>
  </si>
  <si>
    <t>HPLC- oder IC-Verfahren mit sonstiger Detektion</t>
  </si>
  <si>
    <t>Megazyme Kit K-SUFRG</t>
  </si>
  <si>
    <t>Enzymatisch nach Thermo Fisher Scientific Gallery</t>
  </si>
  <si>
    <t>Ionenchromatographie - Inline Dialyse</t>
  </si>
  <si>
    <t>§ 64 LFGB Nr. L 44.00-6</t>
  </si>
  <si>
    <t>§ 64 LFGB Nr. L 44.00-6, modifiziert</t>
  </si>
  <si>
    <t>§ 64 LFGB Nr. L 07.00-23</t>
  </si>
  <si>
    <t>§ 64 LFGB Nr. L 07.00-23, modifiziert</t>
  </si>
  <si>
    <t>Enzymatisch nach r-biopharm / roche 10 176 303 035 (Lac/Galac)</t>
  </si>
  <si>
    <t>Enzymatisch nach r-biopharm 10 986 119 035</t>
  </si>
  <si>
    <t>Enzymatisch nach SCIL 200 086</t>
  </si>
  <si>
    <t>HPLC (diverse Detektoren)</t>
  </si>
  <si>
    <t>Polarimetrisch nach Thieler: ZLUF 80 440-449 (1940)</t>
  </si>
  <si>
    <t>Ionenchromatographie nach Carrez-Klärung</t>
  </si>
  <si>
    <t>HPLC auf Kationenaustauscher mit Bleibelegung (analog  64 LFGB Nr. L 00.00-72: Bestimmung der Zuckeralkohole)</t>
  </si>
  <si>
    <t>Hochleistungs-Anionen-Austausch Chromatographie mit gepulster amperometrischer Detektion</t>
  </si>
  <si>
    <t>Ionenchromatographie (diverse Detektoren)</t>
  </si>
  <si>
    <t>EnzymeFast Lactose, Firma ifp Institut für Produktqualität</t>
  </si>
  <si>
    <t>Aufarbeitung nach L 07.00-17, enzymatisch nach Roche/r-biopharm 10 176 303 035</t>
  </si>
  <si>
    <t>Beschreibung der verwendeten Analysenverfahren, Teil 3</t>
  </si>
  <si>
    <t>Vakuumtrocknung gemäß Meth. 2 Anlage II zur Richtlinie 79/796 EWG (26.07.79)</t>
  </si>
  <si>
    <t>Hinweise zum Erfassen und Einsenden der Untersuchungsergebnisse</t>
  </si>
  <si>
    <t>Zur Bestimmung der Parameter sollen zwei vollständig getrennte Analysengänge durch¬geführt werden. Verwenden Sie für die Analysengänge 1 und 2 Probenmaterial aus verschiedenen Probeneinheiten.</t>
  </si>
  <si>
    <t xml:space="preserve">Benutzen Sie für die Ergebnisübermittlung diese vordefinierte Tabelle im Excelformat. Die Tabelle steht auch auf unserer Homepage (www.lvus.de) im Bereich „Download“ bereit. </t>
  </si>
  <si>
    <r>
      <t xml:space="preserve">Tragen Sie im </t>
    </r>
    <r>
      <rPr>
        <b/>
        <sz val="11"/>
        <rFont val="Times New Roman"/>
        <family val="1"/>
      </rPr>
      <t>Register „Ergebnisse“</t>
    </r>
    <r>
      <rPr>
        <sz val="11"/>
        <rFont val="Times New Roman"/>
        <family val="1"/>
      </rPr>
      <t xml:space="preserve"> unbedingt Ihre </t>
    </r>
    <r>
      <rPr>
        <b/>
        <sz val="11"/>
        <rFont val="Times New Roman"/>
        <family val="1"/>
      </rPr>
      <t>Kundennummer</t>
    </r>
    <r>
      <rPr>
        <sz val="11"/>
        <rFont val="Times New Roman"/>
        <family val="1"/>
      </rPr>
      <t xml:space="preserve"> und Ihre </t>
    </r>
    <r>
      <rPr>
        <b/>
        <sz val="11"/>
        <rFont val="Times New Roman"/>
        <family val="1"/>
      </rPr>
      <t>Postleitzahl</t>
    </r>
    <r>
      <rPr>
        <sz val="11"/>
        <rFont val="Times New Roman"/>
        <family val="1"/>
      </rPr>
      <t xml:space="preserve"> ein, da darüber die Identifizierung des Einsenders erfolgt. In die beiden Datenfelder „Kundennummer“ und „Postleitzahl“ dürfen nur Ziffern eingegeben werden.</t>
    </r>
  </si>
  <si>
    <t>Die Felder zur Eingabe Ihrer Ergebnisdaten sind nicht mit einer festen Nachkommazahl vordefiniert, um keine Hinweise auf eventuelle Gehalte von Parametern zu geben.</t>
  </si>
  <si>
    <r>
      <rPr>
        <b/>
        <sz val="11"/>
        <rFont val="Times New Roman"/>
        <family val="1"/>
      </rPr>
      <t>Beachten Sie die</t>
    </r>
    <r>
      <rPr>
        <sz val="11"/>
        <rFont val="Times New Roman"/>
        <family val="1"/>
      </rPr>
      <t xml:space="preserve"> Hinweise zu den </t>
    </r>
    <r>
      <rPr>
        <b/>
        <sz val="11"/>
        <rFont val="Times New Roman"/>
        <family val="1"/>
      </rPr>
      <t>gültigen (signifikanten) Ziffern</t>
    </r>
    <r>
      <rPr>
        <sz val="11"/>
        <rFont val="Times New Roman"/>
        <family val="1"/>
      </rPr>
      <t xml:space="preserve"> bei den Parametern. </t>
    </r>
    <r>
      <rPr>
        <b/>
        <sz val="11"/>
        <rFont val="Times New Roman"/>
        <family val="1"/>
      </rPr>
      <t>Die Anzahl der Ziffern ist so zu wählen, dass beide Ergebnisse nur im Ausnahmefall aus iden¬tischen Ziffernfolgen bestehen</t>
    </r>
    <r>
      <rPr>
        <sz val="11"/>
        <rFont val="Times New Roman"/>
        <family val="1"/>
      </rPr>
      <t>. In einigen Fällen, z.B. bei Gehalten um 10 %, ist die Vorgabe gültiger Stellen schwierig: Die Ergebnisse „10,16% und 9,94% sind vergleichbar, nicht aber „10,2%“ und „9,94%“. Die Angabe einer zusätzlichen gültigen Stelle ist hier angebracht.</t>
    </r>
  </si>
  <si>
    <r>
      <t xml:space="preserve">Über Auswahlfelder sind </t>
    </r>
    <r>
      <rPr>
        <b/>
        <sz val="11"/>
        <rFont val="Times New Roman"/>
        <family val="1"/>
      </rPr>
      <t>gängige Untersuchungsverfahren</t>
    </r>
    <r>
      <rPr>
        <sz val="11"/>
        <rFont val="Times New Roman"/>
        <family val="1"/>
      </rPr>
      <t xml:space="preserve"> bereits </t>
    </r>
    <r>
      <rPr>
        <b/>
        <sz val="11"/>
        <rFont val="Times New Roman"/>
        <family val="1"/>
      </rPr>
      <t>vordefiniert,</t>
    </r>
    <r>
      <rPr>
        <sz val="11"/>
        <rFont val="Times New Roman"/>
        <family val="1"/>
      </rPr>
      <t xml:space="preserve"> um das Ausfüllen bei den Untersuchungsverfahren zu erleichtern. Sollten Sie ein nicht aufgeführtes Verfahren anwenden, wählen Sie „sonstiges“ aus und tragen Ihr Verfahren dann ein. Sofern weitere Informationen zur Auswertung nötig sind, werden auch gängige Verfahrensprinzipien und/oder Bezugsquellen kommerziell vertriebener Testsätze in ähnlicher Weise vordefiniert.</t>
    </r>
  </si>
  <si>
    <r>
      <t xml:space="preserve">Da Ihre eMail automatisch weiterverarbeitet wird, dürfen nur innerhalb der Exceltabelle in vordefinierten Bereichen Kommentare oder Hinweise zu den Proben und durchgeführten Untersuchungen enthalten sein (z.B. im </t>
    </r>
    <r>
      <rPr>
        <b/>
        <sz val="11"/>
        <rFont val="Times New Roman"/>
        <family val="1"/>
      </rPr>
      <t>Register „Mitteilungen“</t>
    </r>
    <r>
      <rPr>
        <sz val="11"/>
        <rFont val="Times New Roman"/>
        <family val="1"/>
      </rPr>
      <t>).</t>
    </r>
  </si>
  <si>
    <t>Nach dem Eingang in unserer Mailbox "ergebnisse@lvus.de" erhalten Sie automatisch eine Benachrichtigung/Bestätigung über den Eingang Ihrer eMail.</t>
  </si>
  <si>
    <r>
      <t xml:space="preserve">Eingegangene eMails werden periodisch (ca. alle 10 Minuten) weiterverarbeitet. Enthält Ihre eMail eine von uns vordefinierte Exceltabelle und sind darin alle </t>
    </r>
    <r>
      <rPr>
        <b/>
        <sz val="11"/>
        <rFont val="Times New Roman"/>
        <family val="1"/>
      </rPr>
      <t>Pflichteingaben</t>
    </r>
    <r>
      <rPr>
        <sz val="11"/>
        <rFont val="Times New Roman"/>
        <family val="1"/>
      </rPr>
      <t xml:space="preserve"> </t>
    </r>
    <r>
      <rPr>
        <b/>
        <sz val="11"/>
        <rFont val="Times New Roman"/>
        <family val="1"/>
      </rPr>
      <t>(Kundennummer,</t>
    </r>
    <r>
      <rPr>
        <sz val="11"/>
        <rFont val="Times New Roman"/>
        <family val="1"/>
      </rPr>
      <t xml:space="preserve"> </t>
    </r>
    <r>
      <rPr>
        <b/>
        <sz val="11"/>
        <rFont val="Times New Roman"/>
        <family val="1"/>
      </rPr>
      <t>Postleitzahl,</t>
    </r>
    <r>
      <rPr>
        <sz val="11"/>
        <rFont val="Times New Roman"/>
        <family val="1"/>
      </rPr>
      <t xml:space="preserve"> ggf. </t>
    </r>
    <r>
      <rPr>
        <b/>
        <sz val="11"/>
        <rFont val="Times New Roman"/>
        <family val="1"/>
      </rPr>
      <t>Aktualisierungs-Kennzeichnung</t>
    </r>
    <r>
      <rPr>
        <sz val="11"/>
        <rFont val="Times New Roman"/>
        <family val="1"/>
      </rPr>
      <t xml:space="preserve">) korrekt ausgefüllt, erhalten Sie in einer zweiten eMail Ihre Auswertenummer mitgeteilt. Ansonsten gibt es darin einen Hinweis, warum Ihre Mail nicht verarbeitet werden konnte. Korrigieren/ergänzen Sie in diesen Fällen Ihre Pflichteingabefelder und senden Sie uns Ihre Daten erneut. </t>
    </r>
  </si>
  <si>
    <t>Falls Sie nach einer erfolgreichen Übermittlung Ihrer Ergebnisse noch Fehler feststellen, können Sie bis zur Deadline jederzeit noch überarbeitete (oder auch ergänzte) Ergebnisdateien einsenden. Damit unser System Ihre Datei als Aktualisierung akzeptiert, muss zwingend "ja" bei Aktualisierung im Register „Ergebnisse“ ausgewählt werden. Die überarbeitete Excel¬tabelle muss auch alle bei der Auswertung zu berücksichtigenden Einträge enthalten, da die ursprünglich von Ihnen gesendeten Daten vor der Aktualisierung vollständig gelöscht werden.</t>
  </si>
  <si>
    <t>Senden Sie elektronisch mitgeteilte Ergebnisse nicht noch zusätzlich per Post oder Telefax.</t>
  </si>
  <si>
    <t>Thermometrische Bestimmung von Natrium in Lebensmittel (Nudeln), Application Work AW TI DE1-0684-072015, 13. Juli 2015, Fa. Metrohm</t>
  </si>
  <si>
    <t>Thermometrische Titration</t>
  </si>
  <si>
    <t>Schweizerisches Lebensmittelbuch Methode Nr. 467.1 (enzymatisch)</t>
  </si>
  <si>
    <t>§ 64 L 07.00-33:1987-05</t>
  </si>
  <si>
    <t>§ 64 L 07.00-33:1987-05, modifiziert</t>
  </si>
  <si>
    <t>§ 64 Nr. L 48.02.07-2:1985-05</t>
  </si>
  <si>
    <t>§ 64 Nr. L 48.02.07-2:1985-05, auch modifiziert</t>
  </si>
  <si>
    <t>§ 64 LFGB Nr. L 08.00-60, auch modifiziert</t>
  </si>
  <si>
    <t>§ 64 LFGB Nr. L 18.00-12:1988-12, auch modifizert</t>
  </si>
  <si>
    <t>Trockenschrank 130 °C +/- 3 °C</t>
  </si>
  <si>
    <t>§ 64 LFGB Nr. L 18.00-23, auch modifiziert</t>
  </si>
  <si>
    <t>E</t>
  </si>
  <si>
    <t>P</t>
  </si>
  <si>
    <t>Stärke, Untersuchungsprinzip</t>
  </si>
  <si>
    <t>Reduktometrisch</t>
  </si>
  <si>
    <t>Gesamtkohlenhydrate, reduktometrisch</t>
  </si>
  <si>
    <t>Enzymatisch nach saurer Hydrolyse</t>
  </si>
  <si>
    <t>Glucane</t>
  </si>
  <si>
    <t>Reduktometrisch nach enzymatischer Hydrolyse</t>
  </si>
  <si>
    <t>Gesamtkohlenhydrate, polarimetrisch</t>
  </si>
  <si>
    <t>Nachweis mit Iod/Iodkalium-Lösung (Lugol)</t>
  </si>
  <si>
    <t>qualitativ</t>
  </si>
  <si>
    <t>Reduktometrisch nach saurer Hydrolyse</t>
  </si>
  <si>
    <t>Gesamtglucane</t>
  </si>
  <si>
    <t>HPLC-Bestimmung</t>
  </si>
  <si>
    <t>(*)</t>
  </si>
  <si>
    <t>V.1</t>
  </si>
  <si>
    <t>§ 64 LFGB Nr. L 16.00-5, modifiziert</t>
  </si>
  <si>
    <t>§ 64 LFGB Nr. L 16.00-5</t>
  </si>
  <si>
    <t>§ 64 LFGB Nr. L 07.00-5/1: 2010-01 (potentiometrisch), auch modifiziert</t>
  </si>
  <si>
    <t>§ 64 LFGB Nr. L 07.00-5/2: 2010-01 (nach Volhard), auch modifiziert</t>
  </si>
  <si>
    <t>§ 64 LFGB Nr. L 13.05-4 (potentiometrisch), auch modifiziert</t>
  </si>
  <si>
    <t>§ 64 LFGB Nr. L 05.02-2, auch modifiziert</t>
  </si>
  <si>
    <t>§ 64 LFGB Nr. L 06.00-3, auch modifiziert</t>
  </si>
  <si>
    <t>§ 64 LFGB Nr. L 03.00-9, auch modifiziert</t>
  </si>
  <si>
    <t>§ 64 LFGB Nr. L 00.00-135, auch modifiziert</t>
  </si>
  <si>
    <t>§ 64 LFGB Nr. L 00.00-19/1, auch modifiziert</t>
  </si>
  <si>
    <t>§ 64 LFGB Nr. L 17.00-17, auch modifiziert</t>
  </si>
  <si>
    <t>§ 64 LFGB Nr. L 31.00-10 (DIN EN 1134), auch modifiziert</t>
  </si>
  <si>
    <t>§ 64 LFGB Nr. L 06.00-4 und L 06.00-9</t>
  </si>
  <si>
    <t>Salzsäureaufschluss, enzymatische Glucose Bestimmung, Umrechnung auf Stärke vgl. § 64 LFGB Nr. L 07.00-33</t>
  </si>
  <si>
    <t>100- Eiweiß-Fett-Wasser-Asche</t>
  </si>
  <si>
    <r>
      <rPr>
        <vertAlign val="superscript"/>
        <sz val="11"/>
        <rFont val="Times New Roman"/>
        <family val="1"/>
      </rPr>
      <t>(*)</t>
    </r>
    <r>
      <rPr>
        <b/>
        <sz val="11"/>
        <color rgb="FFFF0000"/>
        <rFont val="Times New Roman"/>
        <family val="1"/>
      </rPr>
      <t xml:space="preserve"> siehe Zeile 8</t>
    </r>
  </si>
  <si>
    <t>Alle Gehalte sollen direkt auf die Probe bezogen werden. Gehalte zwischen 0,010 g/100 g und 10,0 g/100 g sollen möglichst mit 3 und Gehalte ab 10,0 g/100 g  möglichst mit 4 gültigen (signifikanten) Ziffern angegeben werden! Gehalte unter 1 g/100 g können auch nur mit 2 signifikanten Ziffern angegeben, falls verfahrensbedingt keine 3. Ziffer möglich ist. Beispiele zur Angabe signifikanter Ziffern sind in "Hinweise1" enthalten.</t>
  </si>
  <si>
    <t>?</t>
  </si>
  <si>
    <t>DIN EN 15621, auch modifiziert</t>
  </si>
  <si>
    <t>DIN EN 16943 2016-01, auch modifiziert</t>
  </si>
  <si>
    <t>§ 64 LFGB Nr. L 17.00-3 (18.00-4)</t>
  </si>
  <si>
    <t>§ 64 LFGB Nr. L 17.00-3 (18.00-4), modifiziert</t>
  </si>
  <si>
    <t>Kontaktname</t>
  </si>
  <si>
    <t>Mailadresse</t>
  </si>
  <si>
    <t>Zertifikat geeignet</t>
  </si>
  <si>
    <t>Leco-TGA</t>
  </si>
  <si>
    <t>EN ISO 12966</t>
  </si>
  <si>
    <t>§ 64 LFGB Nr. 13.00-27/2 2018-06</t>
  </si>
  <si>
    <t>DGF-Einheitsmedthode C-VI 11d (19)</t>
  </si>
  <si>
    <t>Enzytec Testkit Art. Nr. E1268</t>
  </si>
  <si>
    <t>Enzymatisch nach Enzytec Testkit Art. Nr. E8160 (Glucose/Fructoe) E8180 (Saccharose)</t>
  </si>
  <si>
    <t>§ 64 LFGB Nr. L 07.00-22/1983-05 (auch kombiniert mit § 64 LFGB Nr. L07.00-25/1983-05)</t>
  </si>
  <si>
    <t>§ 64 L 00.00-168:2020-11, auch modifiziert</t>
  </si>
  <si>
    <t>DIN EN 16943, Aufschluss nach DIN EN 13805</t>
  </si>
  <si>
    <t>Photometrisch, Aquakem</t>
  </si>
  <si>
    <t>Leco TGA</t>
  </si>
  <si>
    <t>Es wird empfohlen, eine zweite eMail-Adresse in Form eines Funktionspostfaches anzugeben. Dadurch wird sichergestellt, dass die Auswertung auch zugestellt werden kann. Geben Sie hierzu die zweite Adresse getrennt durch ein Semikolon mit nachfolgendem Leerzeichen ein.</t>
  </si>
  <si>
    <r>
      <t>Senden Sie</t>
    </r>
    <r>
      <rPr>
        <sz val="11"/>
        <rFont val="Times New Roman"/>
        <family val="1"/>
      </rPr>
      <t xml:space="preserve"> uns die vollständig ausgefüllte Ergebnisdatei als Anlage</t>
    </r>
    <r>
      <rPr>
        <b/>
        <sz val="11"/>
        <rFont val="Times New Roman"/>
        <family val="1"/>
      </rPr>
      <t xml:space="preserve"> im</t>
    </r>
    <r>
      <rPr>
        <sz val="11"/>
        <rFont val="Times New Roman"/>
        <family val="1"/>
      </rPr>
      <t xml:space="preserve"> </t>
    </r>
    <r>
      <rPr>
        <b/>
        <sz val="11"/>
        <rFont val="Times New Roman"/>
        <family val="1"/>
      </rPr>
      <t>Excelformat</t>
    </r>
    <r>
      <rPr>
        <sz val="11"/>
        <rFont val="Times New Roman"/>
        <family val="1"/>
      </rPr>
      <t xml:space="preserve"> per eMail </t>
    </r>
    <r>
      <rPr>
        <b/>
        <sz val="11"/>
        <rFont val="Times New Roman"/>
        <family val="1"/>
      </rPr>
      <t>an</t>
    </r>
    <r>
      <rPr>
        <sz val="11"/>
        <rFont val="Times New Roman"/>
        <family val="1"/>
      </rPr>
      <t xml:space="preserve"> die Adresse „</t>
    </r>
    <r>
      <rPr>
        <b/>
        <sz val="11"/>
        <rFont val="Times New Roman"/>
        <family val="1"/>
      </rPr>
      <t>ergebnisse@lvus.de</t>
    </r>
    <r>
      <rPr>
        <sz val="11"/>
        <rFont val="Times New Roman"/>
        <family val="1"/>
      </rPr>
      <t xml:space="preserve">“. </t>
    </r>
    <r>
      <rPr>
        <b/>
        <sz val="11"/>
        <rFont val="Times New Roman"/>
        <family val="1"/>
      </rPr>
      <t>Ihre eMail darf nur eine einzige Anlage enthalten</t>
    </r>
    <r>
      <rPr>
        <sz val="11"/>
        <rFont val="Times New Roman"/>
        <family val="1"/>
      </rPr>
      <t xml:space="preserve">. Ansonsten kann das Mail nicht verarbeitet werden. 
</t>
    </r>
    <r>
      <rPr>
        <i/>
        <sz val="11"/>
        <color theme="0" tint="-0.499984740745262"/>
        <rFont val="Times New Roman"/>
        <family val="1"/>
      </rPr>
      <t>Sofern Ihre internen Datenschutzrichtlinien keinen Versand von Daten im xls(x)-Format erlauben, speichern Sie die versandfertige Tabelle und ändern die Dateiendung von ".xls" bzw. ".xlsx" in ".txt". Senden Sie daraufhin die Datei an edv@lvus.de. Ihre Ergebnisse werden von uns der weiteren Bearbeitung zugeführt.</t>
    </r>
  </si>
  <si>
    <t>Die Beurteilung der Laborergebnisse erfolgt durch Z-Scores, die möglichst über die Vergleichsstandardabweichung des jeweiligen Standardverfahrens aus einem Normververfahren berechnet werden. Zusätzlich werden für den jeweiligen Analyten Z-Scores über die nach der Horwitz-
funktion ermittelte Zielstandardabweichung sowie über die robusten Standardabweichungen nach Algorithmus A berechnet.</t>
  </si>
  <si>
    <t>Ihre Daten werden wie mitgeteilt zur Auswertung verwendet. 
Selbst offensichtliche Fehler, wie
- Tippfehler,
- Übertragungsfehler in die Ergebniserfassungstabelle,
- Angaben in einer anderen, von der Vorgabe abweichenden Maßeinheit
werden zur Auswertung unverändert, also ohne Änderung übernommen und führen dann zu schlechten Bewertungen.
Daher sollten Sie Ihre Eingaben sorgfältig durchführen und dabei insbesondere auch überprüfen, ob Ihre laborüblichen Maßeinheiten mit denen im Tabellenblatt übereinstimmen.</t>
  </si>
  <si>
    <t>Hinweise zur Signifikanz von Ergebnisangaben</t>
  </si>
  <si>
    <t xml:space="preserve">Die Ergebnisangaben müssen in der/den vorgegebenen Maßeinheiten erfolgen - Ihre Angaben werden ohne Änderungen zur Auswertung verwendet! Zur Vermeidung von Abweichungen durch bereits im Labor vorgenommene Rundungen werden Sie gebeten, bei jedem Parameter eine bestimmte Anzahl signifikanter Ziffern anzugeben (auch wenn auf Grund Ihrer Validierungsdaten diese Genauigkeit von Ihrem Analysenverfahren nicht eingehalten wird). </t>
  </si>
  <si>
    <t>Generell gilt: nach ISO 13528 Abschnitt 4.6 sollen Ergebnisse nicht stärker gerundet werden als dem halben Betrag der Wiederholstandardabweichung entspricht.</t>
  </si>
  <si>
    <r>
      <t>Beispiele zur Ergebnisangabe:</t>
    </r>
    <r>
      <rPr>
        <sz val="12"/>
        <rFont val="Times New Roman"/>
        <family val="1"/>
      </rPr>
      <t xml:space="preserve">
In einer Probe wurde der Gehalt von Mangan bestimmt. Es wurden die aufgeführten rechnerischen Gehalte ermittelt und die Ergebnisangabe soll mit 3 signifikanten Ziffern erfolgen:</t>
    </r>
  </si>
  <si>
    <r>
      <t xml:space="preserve">Geben Sie im </t>
    </r>
    <r>
      <rPr>
        <b/>
        <sz val="11"/>
        <rFont val="Times New Roman"/>
        <family val="1"/>
      </rPr>
      <t>Register "Kontakt"</t>
    </r>
    <r>
      <rPr>
        <sz val="11"/>
        <rFont val="Times New Roman"/>
        <family val="1"/>
      </rPr>
      <t xml:space="preserve"> den Namen, die eMail-Adresse sowie die Telefonnummer der Kontaktperson an, die wir bei Fragen kontaktieren können. Nach Fertigstellung des Protokolls wird </t>
    </r>
    <r>
      <rPr>
        <b/>
        <sz val="11"/>
        <rFont val="Times New Roman"/>
        <family val="1"/>
      </rPr>
      <t>ausschließlich</t>
    </r>
    <r>
      <rPr>
        <sz val="11"/>
        <rFont val="Times New Roman"/>
        <family val="1"/>
      </rPr>
      <t xml:space="preserve"> an die dort angegebenen eMail-Adressen ein Passwort-freies Protokoll im PDF-Format gesendet. An diese Adressen senden wir auch ein Teilnahmezertifikat.
Daher wäre zu Sicherstellung des Empfangs von Protokoll und Zertifikat die zusätzliche Angabe einer Funktions-e-Mail-Adresse empfohlen.</t>
    </r>
  </si>
  <si>
    <t>In zahlreichen Fällen wird auch nachgefragt, ob Sie streng nach einem Normverfahren arbeiten. Streng bedeutet, dass Sie ohne prüfrelevante Abweichungen arbeiten. Sollte die Abweichung lediglich die untersuchte Matrix sein (z.B. Fisch anstelle von Brühwurst), dann soll dies nicht als Modifikation gekennzeichnet werden.</t>
  </si>
  <si>
    <r>
      <t>Senden Sie</t>
    </r>
    <r>
      <rPr>
        <sz val="11"/>
        <rFont val="Times New Roman"/>
        <family val="1"/>
      </rPr>
      <t xml:space="preserve"> uns die vollständig ausgefüllte Ergebnisdatei als Anlage</t>
    </r>
    <r>
      <rPr>
        <b/>
        <sz val="11"/>
        <rFont val="Times New Roman"/>
        <family val="1"/>
      </rPr>
      <t xml:space="preserve"> im</t>
    </r>
    <r>
      <rPr>
        <sz val="11"/>
        <rFont val="Times New Roman"/>
        <family val="1"/>
      </rPr>
      <t xml:space="preserve"> </t>
    </r>
    <r>
      <rPr>
        <b/>
        <sz val="11"/>
        <rFont val="Times New Roman"/>
        <family val="1"/>
      </rPr>
      <t>Excelformat</t>
    </r>
    <r>
      <rPr>
        <sz val="11"/>
        <rFont val="Times New Roman"/>
        <family val="1"/>
      </rPr>
      <t xml:space="preserve"> per eMail </t>
    </r>
    <r>
      <rPr>
        <b/>
        <sz val="11"/>
        <rFont val="Times New Roman"/>
        <family val="1"/>
      </rPr>
      <t>an</t>
    </r>
    <r>
      <rPr>
        <sz val="11"/>
        <rFont val="Times New Roman"/>
        <family val="1"/>
      </rPr>
      <t xml:space="preserve"> die Adresse „</t>
    </r>
    <r>
      <rPr>
        <b/>
        <sz val="11"/>
        <rFont val="Times New Roman"/>
        <family val="1"/>
      </rPr>
      <t>ergebnisse@lvus.de</t>
    </r>
    <r>
      <rPr>
        <sz val="11"/>
        <rFont val="Times New Roman"/>
        <family val="1"/>
      </rPr>
      <t xml:space="preserve">“. Ihre eMail darf nur eine einzige Anlage enthalten. Ansonsten kann das Mail nicht verarbeitet werden. 
</t>
    </r>
    <r>
      <rPr>
        <i/>
        <sz val="11"/>
        <color theme="0" tint="-0.499984740745262"/>
        <rFont val="Times New Roman"/>
        <family val="1"/>
      </rPr>
      <t>Sofern Ihre internen Da</t>
    </r>
    <r>
      <rPr>
        <sz val="11"/>
        <rFont val="Times New Roman"/>
        <family val="1"/>
      </rPr>
      <t>tenschutzrichtlinien keinen Versand von Daten im xls(x)-Format erlauben, speichern Sie die versandfertige Tabelle und ändern die Dateiendung von ".xls" bzw. ".xlsx" in ".txt". Senden Sie daraufhin die Datei an edv@lvus.de. Ihre Ergebnisse werden von uns der weiteren Bearbeitung zugeführt.</t>
    </r>
  </si>
  <si>
    <r>
      <t xml:space="preserve">Darüber hinaus bleiben bei allen Parametern zusätzlich alle Ergebnisse unberücksichtigt, die um mehr als 50 % vom Median abweichen </t>
    </r>
    <r>
      <rPr>
        <b/>
        <sz val="11"/>
        <rFont val="Times New Roman"/>
        <family val="1"/>
      </rPr>
      <t>und bei denen gleichzeitig</t>
    </r>
    <r>
      <rPr>
        <sz val="11"/>
        <rFont val="Times New Roman"/>
        <family val="1"/>
      </rPr>
      <t xml:space="preserve"> der Betrag des Z-Score größer als 3 ist. Diese Regelung greift bei allen Parametern mit Analytgehalten unter 23 mg/kg.</t>
    </r>
  </si>
  <si>
    <t>Eine bebilderte Anleitung zum Ausfüllen der Ergebniserfassungstabelle finden Sie unter</t>
  </si>
  <si>
    <t xml:space="preserve">dem nachfolgenden Link: </t>
  </si>
  <si>
    <t>https://lvus.de/html/pdf/aprotec.php?file=anleitung.pdf</t>
  </si>
  <si>
    <t>DGF Methode C-VI 11e und C-VI 10a</t>
  </si>
  <si>
    <t>GC nach Derivatisierung</t>
  </si>
  <si>
    <t>Megazyme Kit K-MASUG</t>
  </si>
  <si>
    <t>Enzymatisch (Enzytec E8140) nach Aufschluss mit Alpha-Amylase &amp; Amyloglucosidase</t>
  </si>
  <si>
    <t>Frikadellen - Nährwertparameter</t>
  </si>
  <si>
    <t>01f</t>
  </si>
  <si>
    <t>gesättigte Fettsäuren</t>
  </si>
  <si>
    <t>g/100 g Fett</t>
  </si>
  <si>
    <t>Einfach ungesättigte Fettsäuren</t>
  </si>
  <si>
    <t>Mehrfach ungesättige Fettsäuren</t>
  </si>
  <si>
    <t>Enzymatisch nach Enzytec Testkit Art. Nr. E8140</t>
  </si>
  <si>
    <t>Enzymatisch nach Enzytec Testkit Art. Nr. E8170</t>
  </si>
  <si>
    <t>§ 64 LFGB Nr. 01.00-17:2016-10 (auch modifiziert)</t>
  </si>
  <si>
    <t>GC (diverse Detektoren, auch MS)</t>
  </si>
  <si>
    <t>Enzymatisch mittels Gallery Plus + Testkit R-Biopharm (Roche 10 176 303 035)</t>
  </si>
  <si>
    <t>Enzymatisch nach r-biopharm / Enzytec Liquid E8110</t>
  </si>
  <si>
    <t>Schweizerisches Lebensmittelbuch Methode 501.2</t>
  </si>
  <si>
    <t>Enzymatisch nach r-biopharm / Enzytec Liquid E8110 und E8120</t>
  </si>
  <si>
    <t>Megazyme Lactose/D-Galactose (Rapid) Kit Art.-Nr.:K-LACGAR</t>
  </si>
  <si>
    <t>Enzymatisch R-Biopharm Lactose/Galactose E 1213</t>
  </si>
  <si>
    <t>Enzymatisch nach r-biopharm Enzytec Liquid Nr. E 8130 (Lactose, D-Glucose)</t>
  </si>
  <si>
    <r>
      <t xml:space="preserve">Bitte geben Sie den Namen, eMail-Adresse und die Telefonnummer der Person an, die wir bei Rückfragen kontaktieren können.
An die aufgeführte(n) eMailadresse(n) wird das Protokoll als Passwort-freie PDF-Datei  und später auch das Teilnahmezertifikat gesendet. </t>
    </r>
    <r>
      <rPr>
        <b/>
        <sz val="11"/>
        <rFont val="Times New Roman"/>
        <family val="1"/>
      </rPr>
      <t xml:space="preserve">Gedruckte Auswertungen/Zertifikate werden nicht mehr versendet. Geben Sie zur Sicherheit Ihre eMailadresse unten bei eMail-Kontrolle ein. </t>
    </r>
    <r>
      <rPr>
        <b/>
        <sz val="11"/>
        <color rgb="FFFF0000"/>
        <rFont val="Times New Roman"/>
        <family val="1"/>
      </rPr>
      <t>Unser Ergebnisserver akzeptiert Ihre Ergebnisdatei nur, wenn beide eMailadressen übereinstimmen.</t>
    </r>
  </si>
  <si>
    <r>
      <t xml:space="preserve">Please enter the name, email address and telephone number of the person we can contact in case of queries.
The protocol will be sent to the listed email address(es) as a password-free PDF file. </t>
    </r>
    <r>
      <rPr>
        <b/>
        <sz val="11"/>
        <rFont val="Times New Roman"/>
        <family val="1"/>
      </rPr>
      <t xml:space="preserve">Printed reports will no longer be sent. For security reasons, please enter your e-mail address below under e-mail control. </t>
    </r>
    <r>
      <rPr>
        <b/>
        <sz val="11"/>
        <color rgb="FFFF0000"/>
        <rFont val="Times New Roman"/>
        <family val="1"/>
      </rPr>
      <t>Our result server will only accept your result table if the email addresses in both cells match.</t>
    </r>
  </si>
  <si>
    <t>Parameter 16</t>
  </si>
  <si>
    <t>Parameter 17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</si>
</sst>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54" x14ac:knownFonts="1">
    <font>
      <sz val="11"/>
      <name val="Times New Roman"/>
    </font>
    <font>
      <u/>
      <sz val="11"/>
      <color indexed="12"/>
      <name val="Times New Roman"/>
      <family val="1"/>
    </font>
    <font>
      <b/>
      <sz val="16"/>
      <name val="Times New Roman"/>
      <family val="1"/>
    </font>
    <font>
      <sz val="16"/>
      <name val="Times New Roman"/>
      <family val="1"/>
    </font>
    <font>
      <sz val="12"/>
      <name val="Times New Roman"/>
      <family val="1"/>
    </font>
    <font>
      <sz val="11"/>
      <name val="Times New Roman"/>
      <family val="1"/>
    </font>
    <font>
      <sz val="14"/>
      <color indexed="12"/>
      <name val="Times New Roman"/>
      <family val="1"/>
    </font>
    <font>
      <sz val="14"/>
      <name val="Times New Roman"/>
      <family val="1"/>
    </font>
    <font>
      <b/>
      <sz val="12"/>
      <name val="Times New Roman"/>
      <family val="1"/>
    </font>
    <font>
      <b/>
      <sz val="14"/>
      <name val="Times New Roman"/>
      <family val="1"/>
    </font>
    <font>
      <sz val="14"/>
      <color indexed="10"/>
      <name val="Times New Roman"/>
      <family val="1"/>
    </font>
    <font>
      <sz val="11"/>
      <color indexed="10"/>
      <name val="Times New Roman"/>
      <family val="1"/>
    </font>
    <font>
      <sz val="8"/>
      <color indexed="81"/>
      <name val="Tahoma"/>
      <family val="2"/>
    </font>
    <font>
      <b/>
      <sz val="8"/>
      <color indexed="81"/>
      <name val="Tahoma"/>
      <family val="2"/>
    </font>
    <font>
      <u/>
      <sz val="12"/>
      <color indexed="12"/>
      <name val="Times New Roman"/>
      <family val="1"/>
    </font>
    <font>
      <b/>
      <sz val="14"/>
      <color indexed="10"/>
      <name val="Times New Roman"/>
      <family val="1"/>
    </font>
    <font>
      <sz val="10"/>
      <name val="Times New Roman"/>
      <family val="1"/>
    </font>
    <font>
      <sz val="11"/>
      <color indexed="9"/>
      <name val="Times New Roman"/>
      <family val="1"/>
    </font>
    <font>
      <sz val="13"/>
      <name val="Times New Roman"/>
      <family val="1"/>
    </font>
    <font>
      <sz val="13"/>
      <color indexed="9"/>
      <name val="Times New Roman"/>
      <family val="1"/>
    </font>
    <font>
      <sz val="12"/>
      <color indexed="12"/>
      <name val="Times New Roman"/>
      <family val="1"/>
    </font>
    <font>
      <sz val="12"/>
      <color indexed="10"/>
      <name val="Times New Roman"/>
      <family val="1"/>
    </font>
    <font>
      <b/>
      <sz val="11"/>
      <name val="Times New Roman"/>
      <family val="1"/>
    </font>
    <font>
      <sz val="11"/>
      <color indexed="12"/>
      <name val="Times New Roman"/>
      <family val="1"/>
    </font>
    <font>
      <i/>
      <vertAlign val="subscript"/>
      <sz val="11"/>
      <name val="Times New Roman"/>
      <family val="1"/>
    </font>
    <font>
      <sz val="12"/>
      <color indexed="9"/>
      <name val="Times New Roman"/>
      <family val="1"/>
    </font>
    <font>
      <sz val="10"/>
      <name val="Symbol"/>
      <family val="1"/>
      <charset val="2"/>
    </font>
    <font>
      <sz val="11"/>
      <color indexed="9"/>
      <name val="Arial"/>
      <family val="2"/>
    </font>
    <font>
      <b/>
      <sz val="11"/>
      <color indexed="63"/>
      <name val="Arial"/>
      <family val="2"/>
    </font>
    <font>
      <b/>
      <sz val="11"/>
      <color indexed="52"/>
      <name val="Arial"/>
      <family val="2"/>
    </font>
    <font>
      <sz val="11"/>
      <color indexed="62"/>
      <name val="Arial"/>
      <family val="2"/>
    </font>
    <font>
      <b/>
      <sz val="11"/>
      <color indexed="8"/>
      <name val="Arial"/>
      <family val="2"/>
    </font>
    <font>
      <i/>
      <sz val="11"/>
      <color indexed="23"/>
      <name val="Arial"/>
      <family val="2"/>
    </font>
    <font>
      <sz val="11"/>
      <color indexed="17"/>
      <name val="Arial"/>
      <family val="2"/>
    </font>
    <font>
      <sz val="11"/>
      <color indexed="60"/>
      <name val="Arial"/>
      <family val="2"/>
    </font>
    <font>
      <sz val="11"/>
      <color indexed="20"/>
      <name val="Arial"/>
      <family val="2"/>
    </font>
    <font>
      <b/>
      <sz val="18"/>
      <color indexed="56"/>
      <name val="Cambria"/>
      <family val="2"/>
    </font>
    <font>
      <b/>
      <sz val="15"/>
      <color indexed="56"/>
      <name val="Arial"/>
      <family val="2"/>
    </font>
    <font>
      <b/>
      <sz val="13"/>
      <color indexed="56"/>
      <name val="Arial"/>
      <family val="2"/>
    </font>
    <font>
      <b/>
      <sz val="11"/>
      <color indexed="56"/>
      <name val="Arial"/>
      <family val="2"/>
    </font>
    <font>
      <sz val="11"/>
      <color indexed="52"/>
      <name val="Arial"/>
      <family val="2"/>
    </font>
    <font>
      <sz val="11"/>
      <color indexed="10"/>
      <name val="Arial"/>
      <family val="2"/>
    </font>
    <font>
      <b/>
      <sz val="11"/>
      <color indexed="9"/>
      <name val="Arial"/>
      <family val="2"/>
    </font>
    <font>
      <vertAlign val="subscript"/>
      <sz val="11"/>
      <name val="Times New Roman"/>
      <family val="1"/>
    </font>
    <font>
      <i/>
      <sz val="13"/>
      <name val="Times New Roman"/>
      <family val="1"/>
    </font>
    <font>
      <vertAlign val="subscript"/>
      <sz val="10"/>
      <name val="Times New Roman"/>
      <family val="1"/>
    </font>
    <font>
      <vertAlign val="superscript"/>
      <sz val="11"/>
      <name val="Times New Roman"/>
      <family val="1"/>
    </font>
    <font>
      <sz val="11"/>
      <color theme="0"/>
      <name val="Times New Roman"/>
      <family val="1"/>
    </font>
    <font>
      <sz val="8"/>
      <color rgb="FFCCFFCC"/>
      <name val="Times New Roman"/>
      <family val="1"/>
    </font>
    <font>
      <sz val="11"/>
      <color indexed="8"/>
      <name val="Calibri"/>
      <family val="2"/>
    </font>
    <font>
      <sz val="11"/>
      <color indexed="9"/>
      <name val="Calibri"/>
      <family val="2"/>
    </font>
    <font>
      <b/>
      <sz val="11"/>
      <color rgb="FFFF0000"/>
      <name val="Times New Roman"/>
      <family val="1"/>
    </font>
    <font>
      <i/>
      <sz val="11"/>
      <color theme="0" tint="-0.499984740745262"/>
      <name val="Times New Roman"/>
      <family val="1"/>
    </font>
    <font>
      <vertAlign val="superscript"/>
      <sz val="12"/>
      <name val="Times New Roman"/>
      <family val="1"/>
    </font>
  </fonts>
  <fills count="30">
    <fill>
      <patternFill patternType="none"/>
    </fill>
    <fill>
      <patternFill patternType="gray125"/>
    </fill>
    <fill>
      <patternFill patternType="solid">
        <fgColor indexed="45"/>
      </patternFill>
    </fill>
    <fill>
      <patternFill patternType="solid">
        <fgColor indexed="42"/>
      </patternFill>
    </fill>
    <fill>
      <patternFill patternType="solid">
        <fgColor indexed="47"/>
      </patternFill>
    </fill>
    <fill>
      <patternFill patternType="solid">
        <fgColor indexed="36"/>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43"/>
      </patternFill>
    </fill>
    <fill>
      <patternFill patternType="solid">
        <fgColor indexed="26"/>
      </patternFill>
    </fill>
    <fill>
      <patternFill patternType="solid">
        <fgColor indexed="55"/>
      </patternFill>
    </fill>
    <fill>
      <patternFill patternType="solid">
        <fgColor indexed="43"/>
        <bgColor indexed="64"/>
      </patternFill>
    </fill>
    <fill>
      <patternFill patternType="solid">
        <fgColor indexed="9"/>
        <bgColor indexed="64"/>
      </patternFill>
    </fill>
    <fill>
      <patternFill patternType="solid">
        <fgColor indexed="42"/>
        <bgColor indexed="64"/>
      </patternFill>
    </fill>
    <fill>
      <patternFill patternType="solid">
        <fgColor indexed="41"/>
        <bgColor indexed="64"/>
      </patternFill>
    </fill>
    <fill>
      <patternFill patternType="solid">
        <fgColor theme="0" tint="-0.14999847407452621"/>
        <bgColor indexed="64"/>
      </patternFill>
    </fill>
    <fill>
      <patternFill patternType="solid">
        <fgColor rgb="FFCCFFFF"/>
        <bgColor indexed="64"/>
      </patternFill>
    </fill>
    <fill>
      <patternFill patternType="solid">
        <fgColor rgb="FFCCFFCC"/>
        <bgColor indexed="64"/>
      </patternFill>
    </fill>
    <fill>
      <patternFill patternType="solid">
        <fgColor indexed="9"/>
      </patternFill>
    </fill>
    <fill>
      <patternFill patternType="solid">
        <fgColor indexed="27"/>
      </patternFill>
    </fill>
    <fill>
      <patternFill patternType="solid">
        <fgColor indexed="29"/>
      </patternFill>
    </fill>
    <fill>
      <patternFill patternType="solid">
        <fgColor indexed="44"/>
      </patternFill>
    </fill>
    <fill>
      <patternFill patternType="solid">
        <fgColor theme="4" tint="0.79998168889431442"/>
        <bgColor indexed="64"/>
      </patternFill>
    </fill>
    <fill>
      <patternFill patternType="solid">
        <fgColor theme="6" tint="0.79998168889431442"/>
        <bgColor indexed="64"/>
      </patternFill>
    </fill>
    <fill>
      <patternFill patternType="solid">
        <fgColor theme="0"/>
        <bgColor indexed="64"/>
      </patternFill>
    </fill>
    <fill>
      <patternFill patternType="solid">
        <fgColor theme="0"/>
        <bgColor theme="0"/>
      </patternFill>
    </fill>
  </fills>
  <borders count="16">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style="thin">
        <color indexed="64"/>
      </left>
      <right style="thin">
        <color indexed="64"/>
      </right>
      <top style="thin">
        <color indexed="64"/>
      </top>
      <bottom style="thin">
        <color indexed="64"/>
      </bottom>
      <diagonal/>
    </border>
    <border>
      <left/>
      <right/>
      <top style="thin">
        <color indexed="17"/>
      </top>
      <bottom/>
      <diagonal/>
    </border>
    <border>
      <left/>
      <right/>
      <top style="thick">
        <color indexed="17"/>
      </top>
      <bottom style="thin">
        <color indexed="17"/>
      </bottom>
      <diagonal/>
    </border>
    <border>
      <left style="thin">
        <color indexed="64"/>
      </left>
      <right style="thin">
        <color indexed="64"/>
      </right>
      <top/>
      <bottom style="thin">
        <color indexed="64"/>
      </bottom>
      <diagonal/>
    </border>
    <border>
      <left/>
      <right/>
      <top style="thick">
        <color indexed="17"/>
      </top>
      <bottom/>
      <diagonal/>
    </border>
    <border>
      <left/>
      <right/>
      <top/>
      <bottom style="thin">
        <color indexed="64"/>
      </bottom>
      <diagonal/>
    </border>
  </borders>
  <cellStyleXfs count="48">
    <xf numFmtId="0" fontId="0" fillId="0" borderId="0"/>
    <xf numFmtId="0" fontId="27" fillId="7" borderId="0" applyNumberFormat="0" applyBorder="0" applyAlignment="0" applyProtection="0"/>
    <xf numFmtId="0" fontId="27" fillId="8" borderId="0" applyNumberFormat="0" applyBorder="0" applyAlignment="0" applyProtection="0"/>
    <xf numFmtId="0" fontId="27" fillId="9" borderId="0" applyNumberFormat="0" applyBorder="0" applyAlignment="0" applyProtection="0"/>
    <xf numFmtId="0" fontId="27" fillId="5" borderId="0" applyNumberFormat="0" applyBorder="0" applyAlignment="0" applyProtection="0"/>
    <xf numFmtId="0" fontId="27" fillId="6" borderId="0" applyNumberFormat="0" applyBorder="0" applyAlignment="0" applyProtection="0"/>
    <xf numFmtId="0" fontId="27" fillId="10" borderId="0" applyNumberFormat="0" applyBorder="0" applyAlignment="0" applyProtection="0"/>
    <xf numFmtId="0" fontId="28" fillId="11" borderId="1" applyNumberFormat="0" applyAlignment="0" applyProtection="0"/>
    <xf numFmtId="0" fontId="29" fillId="11" borderId="2" applyNumberFormat="0" applyAlignment="0" applyProtection="0"/>
    <xf numFmtId="0" fontId="30" fillId="4" borderId="2" applyNumberFormat="0" applyAlignment="0" applyProtection="0"/>
    <xf numFmtId="0" fontId="31" fillId="0" borderId="3" applyNumberFormat="0" applyFill="0" applyAlignment="0" applyProtection="0"/>
    <xf numFmtId="0" fontId="32" fillId="0" borderId="0" applyNumberFormat="0" applyFill="0" applyBorder="0" applyAlignment="0" applyProtection="0"/>
    <xf numFmtId="0" fontId="33" fillId="3" borderId="0" applyNumberFormat="0" applyBorder="0" applyAlignment="0" applyProtection="0"/>
    <xf numFmtId="0" fontId="1" fillId="0" borderId="0" applyNumberFormat="0" applyFill="0" applyBorder="0" applyAlignment="0" applyProtection="0">
      <alignment vertical="top"/>
      <protection locked="0"/>
    </xf>
    <xf numFmtId="0" fontId="1" fillId="0" borderId="0" applyNumberFormat="0" applyFill="0" applyBorder="0" applyAlignment="0" applyProtection="0">
      <alignment vertical="top"/>
      <protection locked="0"/>
    </xf>
    <xf numFmtId="0" fontId="34" fillId="12" borderId="0" applyNumberFormat="0" applyBorder="0" applyAlignment="0" applyProtection="0"/>
    <xf numFmtId="0" fontId="5" fillId="13" borderId="4" applyNumberFormat="0" applyFont="0" applyAlignment="0" applyProtection="0"/>
    <xf numFmtId="0" fontId="35" fillId="2" borderId="0" applyNumberFormat="0" applyBorder="0" applyAlignment="0" applyProtection="0"/>
    <xf numFmtId="0" fontId="5" fillId="0" borderId="0"/>
    <xf numFmtId="0" fontId="36" fillId="0" borderId="0" applyNumberFormat="0" applyFill="0" applyBorder="0" applyAlignment="0" applyProtection="0"/>
    <xf numFmtId="0" fontId="37" fillId="0" borderId="5" applyNumberFormat="0" applyFill="0" applyAlignment="0" applyProtection="0"/>
    <xf numFmtId="0" fontId="38" fillId="0" borderId="6" applyNumberFormat="0" applyFill="0" applyAlignment="0" applyProtection="0"/>
    <xf numFmtId="0" fontId="39" fillId="0" borderId="7" applyNumberFormat="0" applyFill="0" applyAlignment="0" applyProtection="0"/>
    <xf numFmtId="0" fontId="39" fillId="0" borderId="0" applyNumberFormat="0" applyFill="0" applyBorder="0" applyAlignment="0" applyProtection="0"/>
    <xf numFmtId="0" fontId="40" fillId="0" borderId="8" applyNumberFormat="0" applyFill="0" applyAlignment="0" applyProtection="0"/>
    <xf numFmtId="0" fontId="41" fillId="0" borderId="0" applyNumberFormat="0" applyFill="0" applyBorder="0" applyAlignment="0" applyProtection="0"/>
    <xf numFmtId="0" fontId="42" fillId="14" borderId="9" applyNumberFormat="0" applyAlignment="0" applyProtection="0"/>
    <xf numFmtId="0" fontId="49" fillId="22" borderId="0" applyNumberFormat="0" applyBorder="0" applyAlignment="0" applyProtection="0"/>
    <xf numFmtId="0" fontId="49" fillId="4" borderId="0" applyNumberFormat="0" applyBorder="0" applyAlignment="0" applyProtection="0"/>
    <xf numFmtId="0" fontId="49" fillId="13" borderId="0" applyNumberFormat="0" applyBorder="0" applyAlignment="0" applyProtection="0"/>
    <xf numFmtId="0" fontId="49" fillId="22" borderId="0" applyNumberFormat="0" applyBorder="0" applyAlignment="0" applyProtection="0"/>
    <xf numFmtId="0" fontId="49" fillId="23" borderId="0" applyNumberFormat="0" applyBorder="0" applyAlignment="0" applyProtection="0"/>
    <xf numFmtId="0" fontId="49" fillId="4" borderId="0" applyNumberFormat="0" applyBorder="0" applyAlignment="0" applyProtection="0"/>
    <xf numFmtId="0" fontId="49" fillId="11" borderId="0" applyNumberFormat="0" applyBorder="0" applyAlignment="0" applyProtection="0"/>
    <xf numFmtId="0" fontId="49" fillId="24" borderId="0" applyNumberFormat="0" applyBorder="0" applyAlignment="0" applyProtection="0"/>
    <xf numFmtId="0" fontId="49" fillId="12" borderId="0" applyNumberFormat="0" applyBorder="0" applyAlignment="0" applyProtection="0"/>
    <xf numFmtId="0" fontId="49" fillId="11" borderId="0" applyNumberFormat="0" applyBorder="0" applyAlignment="0" applyProtection="0"/>
    <xf numFmtId="0" fontId="49" fillId="25" borderId="0" applyNumberFormat="0" applyBorder="0" applyAlignment="0" applyProtection="0"/>
    <xf numFmtId="0" fontId="49" fillId="4" borderId="0" applyNumberFormat="0" applyBorder="0" applyAlignment="0" applyProtection="0"/>
    <xf numFmtId="0" fontId="50" fillId="6" borderId="0" applyNumberFormat="0" applyBorder="0" applyAlignment="0" applyProtection="0"/>
    <xf numFmtId="0" fontId="50" fillId="24" borderId="0" applyNumberFormat="0" applyBorder="0" applyAlignment="0" applyProtection="0"/>
    <xf numFmtId="0" fontId="50" fillId="12" borderId="0" applyNumberFormat="0" applyBorder="0" applyAlignment="0" applyProtection="0"/>
    <xf numFmtId="0" fontId="50" fillId="11" borderId="0" applyNumberFormat="0" applyBorder="0" applyAlignment="0" applyProtection="0"/>
    <xf numFmtId="0" fontId="50" fillId="6" borderId="0" applyNumberFormat="0" applyBorder="0" applyAlignment="0" applyProtection="0"/>
    <xf numFmtId="0" fontId="50" fillId="4" borderId="0" applyNumberFormat="0" applyBorder="0" applyAlignment="0" applyProtection="0"/>
    <xf numFmtId="0" fontId="5" fillId="0" borderId="0"/>
    <xf numFmtId="0" fontId="5" fillId="0" borderId="0"/>
    <xf numFmtId="0" fontId="1" fillId="0" borderId="0" applyNumberFormat="0" applyFill="0" applyBorder="0" applyAlignment="0" applyProtection="0">
      <alignment vertical="top"/>
      <protection locked="0"/>
    </xf>
  </cellStyleXfs>
  <cellXfs count="196">
    <xf numFmtId="0" fontId="0" fillId="0" borderId="0" xfId="0"/>
    <xf numFmtId="0" fontId="4" fillId="0" borderId="0" xfId="0" applyFont="1"/>
    <xf numFmtId="0" fontId="0" fillId="15" borderId="0" xfId="0" applyFill="1"/>
    <xf numFmtId="0" fontId="0" fillId="15" borderId="0" xfId="0" applyFill="1" applyAlignment="1">
      <alignment horizontal="center"/>
    </xf>
    <xf numFmtId="0" fontId="0" fillId="0" borderId="0" xfId="0" applyProtection="1">
      <protection locked="0"/>
    </xf>
    <xf numFmtId="0" fontId="2" fillId="0" borderId="0" xfId="0" applyFont="1" applyProtection="1">
      <protection hidden="1"/>
    </xf>
    <xf numFmtId="0" fontId="3" fillId="0" borderId="0" xfId="0" applyFont="1" applyProtection="1">
      <protection hidden="1"/>
    </xf>
    <xf numFmtId="0" fontId="7" fillId="0" borderId="0" xfId="0" applyFont="1" applyProtection="1">
      <protection hidden="1"/>
    </xf>
    <xf numFmtId="0" fontId="6" fillId="0" borderId="0" xfId="0" applyFont="1" applyProtection="1">
      <protection hidden="1"/>
    </xf>
    <xf numFmtId="0" fontId="0" fillId="0" borderId="0" xfId="0" applyProtection="1">
      <protection hidden="1"/>
    </xf>
    <xf numFmtId="0" fontId="10" fillId="0" borderId="0" xfId="0" applyFont="1" applyProtection="1">
      <protection hidden="1"/>
    </xf>
    <xf numFmtId="0" fontId="9" fillId="0" borderId="0" xfId="0" applyFont="1" applyProtection="1">
      <protection hidden="1"/>
    </xf>
    <xf numFmtId="0" fontId="0" fillId="0" borderId="0" xfId="0" applyAlignment="1" applyProtection="1">
      <alignment vertical="center"/>
      <protection hidden="1"/>
    </xf>
    <xf numFmtId="0" fontId="11" fillId="17" borderId="0" xfId="0" applyFont="1" applyFill="1" applyAlignment="1" applyProtection="1">
      <alignment vertical="center"/>
      <protection hidden="1"/>
    </xf>
    <xf numFmtId="0" fontId="17" fillId="0" borderId="0" xfId="0" applyFont="1" applyProtection="1">
      <protection hidden="1"/>
    </xf>
    <xf numFmtId="0" fontId="16" fillId="0" borderId="0" xfId="0" applyFont="1" applyAlignment="1" applyProtection="1">
      <alignment horizontal="left" wrapText="1"/>
      <protection hidden="1"/>
    </xf>
    <xf numFmtId="0" fontId="18" fillId="0" borderId="0" xfId="0" applyFont="1" applyProtection="1">
      <protection hidden="1"/>
    </xf>
    <xf numFmtId="0" fontId="18" fillId="0" borderId="0" xfId="0" applyFont="1" applyAlignment="1" applyProtection="1">
      <alignment wrapText="1"/>
      <protection hidden="1"/>
    </xf>
    <xf numFmtId="0" fontId="18" fillId="0" borderId="0" xfId="0" applyFont="1" applyAlignment="1" applyProtection="1">
      <alignment horizontal="left" wrapText="1"/>
      <protection hidden="1"/>
    </xf>
    <xf numFmtId="0" fontId="18" fillId="0" borderId="0" xfId="0" applyFont="1" applyAlignment="1" applyProtection="1">
      <alignment horizontal="center"/>
      <protection hidden="1"/>
    </xf>
    <xf numFmtId="0" fontId="20" fillId="0" borderId="0" xfId="0" applyFont="1" applyProtection="1">
      <protection hidden="1"/>
    </xf>
    <xf numFmtId="0" fontId="18" fillId="17" borderId="0" xfId="0" applyFont="1" applyFill="1" applyAlignment="1" applyProtection="1">
      <alignment vertical="center" wrapText="1"/>
      <protection hidden="1"/>
    </xf>
    <xf numFmtId="0" fontId="16" fillId="0" borderId="0" xfId="0" applyFont="1" applyAlignment="1">
      <alignment horizontal="left" wrapText="1"/>
    </xf>
    <xf numFmtId="49" fontId="0" fillId="15" borderId="0" xfId="0" applyNumberFormat="1" applyFill="1" applyAlignment="1">
      <alignment horizontal="center"/>
    </xf>
    <xf numFmtId="0" fontId="18" fillId="0" borderId="0" xfId="0" applyFont="1" applyAlignment="1" applyProtection="1">
      <alignment horizontal="center" vertical="center"/>
      <protection hidden="1"/>
    </xf>
    <xf numFmtId="14" fontId="0" fillId="15" borderId="0" xfId="0" applyNumberFormat="1" applyFill="1" applyAlignment="1">
      <alignment horizontal="center"/>
    </xf>
    <xf numFmtId="0" fontId="22" fillId="0" borderId="0" xfId="0" applyFont="1"/>
    <xf numFmtId="0" fontId="8" fillId="0" borderId="0" xfId="0" applyFont="1" applyAlignment="1">
      <alignment vertical="center"/>
    </xf>
    <xf numFmtId="0" fontId="0" fillId="0" borderId="0" xfId="0" applyAlignment="1">
      <alignment vertical="center"/>
    </xf>
    <xf numFmtId="0" fontId="22" fillId="0" borderId="0" xfId="0" applyFont="1" applyAlignment="1">
      <alignment vertical="center"/>
    </xf>
    <xf numFmtId="49" fontId="0" fillId="15" borderId="0" xfId="0" applyNumberFormat="1" applyFill="1" applyAlignment="1" applyProtection="1">
      <alignment vertical="center"/>
      <protection locked="0"/>
    </xf>
    <xf numFmtId="0" fontId="11" fillId="0" borderId="0" xfId="0" applyFont="1" applyAlignment="1">
      <alignment vertical="center"/>
    </xf>
    <xf numFmtId="0" fontId="16" fillId="16" borderId="0" xfId="0" applyFont="1" applyFill="1" applyProtection="1">
      <protection hidden="1"/>
    </xf>
    <xf numFmtId="0" fontId="21" fillId="0" borderId="0" xfId="0" applyFont="1" applyAlignment="1" applyProtection="1">
      <alignment vertical="center"/>
      <protection hidden="1"/>
    </xf>
    <xf numFmtId="0" fontId="16" fillId="0" borderId="0" xfId="0" applyFont="1" applyAlignment="1" applyProtection="1">
      <alignment horizontal="left"/>
      <protection hidden="1"/>
    </xf>
    <xf numFmtId="0" fontId="7" fillId="17" borderId="0" xfId="0" applyFont="1" applyFill="1" applyProtection="1">
      <protection hidden="1"/>
    </xf>
    <xf numFmtId="0" fontId="5" fillId="0" borderId="0" xfId="0" applyFont="1"/>
    <xf numFmtId="0" fontId="16" fillId="0" borderId="11" xfId="0" applyFont="1" applyBorder="1" applyAlignment="1">
      <alignment horizontal="justify" vertical="top" wrapText="1"/>
    </xf>
    <xf numFmtId="0" fontId="16" fillId="0" borderId="11" xfId="0" applyFont="1" applyBorder="1" applyAlignment="1">
      <alignment wrapText="1"/>
    </xf>
    <xf numFmtId="0" fontId="16" fillId="0" borderId="0" xfId="0" applyFont="1" applyAlignment="1">
      <alignment horizontal="justify" vertical="top" wrapText="1"/>
    </xf>
    <xf numFmtId="0" fontId="16" fillId="0" borderId="0" xfId="0" applyFont="1"/>
    <xf numFmtId="0" fontId="16" fillId="0" borderId="0" xfId="0" applyFont="1" applyProtection="1">
      <protection locked="0"/>
    </xf>
    <xf numFmtId="0" fontId="16" fillId="0" borderId="12" xfId="0" applyFont="1" applyBorder="1" applyAlignment="1">
      <alignment horizontal="justify" vertical="top" wrapText="1"/>
    </xf>
    <xf numFmtId="0" fontId="19" fillId="0" borderId="0" xfId="0" applyFont="1" applyAlignment="1" applyProtection="1">
      <alignment horizontal="center" vertical="center"/>
      <protection hidden="1"/>
    </xf>
    <xf numFmtId="0" fontId="5" fillId="0" borderId="0" xfId="0" applyFont="1" applyAlignment="1" applyProtection="1">
      <alignment horizontal="justify" vertical="top" wrapText="1"/>
      <protection hidden="1"/>
    </xf>
    <xf numFmtId="0" fontId="4" fillId="0" borderId="0" xfId="0" applyFont="1" applyProtection="1">
      <protection hidden="1"/>
    </xf>
    <xf numFmtId="0" fontId="4" fillId="0" borderId="0" xfId="0" applyFont="1" applyAlignment="1" applyProtection="1">
      <alignment horizontal="left" wrapText="1"/>
      <protection hidden="1"/>
    </xf>
    <xf numFmtId="0" fontId="5" fillId="0" borderId="0" xfId="0" applyFont="1" applyProtection="1">
      <protection hidden="1"/>
    </xf>
    <xf numFmtId="0" fontId="5" fillId="0" borderId="0" xfId="0" applyFont="1" applyAlignment="1" applyProtection="1">
      <alignment wrapText="1"/>
      <protection hidden="1"/>
    </xf>
    <xf numFmtId="0" fontId="4" fillId="0" borderId="0" xfId="0" applyFont="1" applyAlignment="1" applyProtection="1">
      <alignment horizontal="justify" vertical="top" wrapText="1"/>
      <protection hidden="1"/>
    </xf>
    <xf numFmtId="0" fontId="4" fillId="17" borderId="0" xfId="0" applyFont="1" applyFill="1" applyAlignment="1" applyProtection="1">
      <alignment wrapText="1"/>
      <protection hidden="1"/>
    </xf>
    <xf numFmtId="0" fontId="16" fillId="0" borderId="0" xfId="0" applyFont="1" applyAlignment="1" applyProtection="1">
      <alignment horizontal="left"/>
      <protection locked="0"/>
    </xf>
    <xf numFmtId="0" fontId="16" fillId="0" borderId="12" xfId="0" applyFont="1" applyBorder="1" applyAlignment="1">
      <alignment horizontal="left" vertical="top" wrapText="1"/>
    </xf>
    <xf numFmtId="0" fontId="23" fillId="0" borderId="0" xfId="0" applyFont="1" applyAlignment="1">
      <alignment horizontal="left" vertical="center" wrapText="1"/>
    </xf>
    <xf numFmtId="0" fontId="23" fillId="0" borderId="0" xfId="0" applyFont="1" applyAlignment="1">
      <alignment horizontal="left" vertical="center"/>
    </xf>
    <xf numFmtId="49" fontId="1" fillId="15" borderId="0" xfId="13" applyNumberFormat="1" applyFill="1" applyAlignment="1" applyProtection="1">
      <alignment vertical="center"/>
      <protection locked="0"/>
    </xf>
    <xf numFmtId="0" fontId="0" fillId="17" borderId="0" xfId="0" applyFill="1" applyAlignment="1" applyProtection="1">
      <alignment horizontal="left"/>
      <protection hidden="1"/>
    </xf>
    <xf numFmtId="0" fontId="5" fillId="0" borderId="13" xfId="0" applyFont="1" applyBorder="1" applyAlignment="1">
      <alignment vertical="top" wrapText="1"/>
    </xf>
    <xf numFmtId="0" fontId="5" fillId="0" borderId="0" xfId="0" applyFont="1" applyAlignment="1">
      <alignment horizontal="center"/>
    </xf>
    <xf numFmtId="0" fontId="0" fillId="0" borderId="0" xfId="0" applyProtection="1">
      <protection locked="0" hidden="1"/>
    </xf>
    <xf numFmtId="0" fontId="0" fillId="0" borderId="0" xfId="0" applyAlignment="1" applyProtection="1">
      <alignment horizontal="center"/>
      <protection locked="0" hidden="1"/>
    </xf>
    <xf numFmtId="0" fontId="0" fillId="0" borderId="0" xfId="0" applyAlignment="1">
      <alignment horizontal="center"/>
    </xf>
    <xf numFmtId="0" fontId="5" fillId="0" borderId="0" xfId="18"/>
    <xf numFmtId="0" fontId="44" fillId="17" borderId="0" xfId="0" applyFont="1" applyFill="1" applyAlignment="1" applyProtection="1">
      <alignment horizontal="right" vertical="center" wrapText="1"/>
      <protection hidden="1"/>
    </xf>
    <xf numFmtId="0" fontId="4" fillId="0" borderId="0" xfId="0" applyFont="1" applyProtection="1">
      <protection locked="0" hidden="1"/>
    </xf>
    <xf numFmtId="0" fontId="4" fillId="0" borderId="12" xfId="0" applyFont="1" applyBorder="1" applyAlignment="1" applyProtection="1">
      <alignment horizontal="justify" vertical="top" wrapText="1"/>
      <protection hidden="1"/>
    </xf>
    <xf numFmtId="0" fontId="5" fillId="0" borderId="0" xfId="0" applyFont="1" applyAlignment="1">
      <alignment horizontal="justify" vertical="top" wrapText="1"/>
    </xf>
    <xf numFmtId="0" fontId="5" fillId="0" borderId="0" xfId="0" applyFont="1" applyAlignment="1" applyProtection="1">
      <alignment horizontal="left" vertical="top" wrapText="1"/>
      <protection hidden="1"/>
    </xf>
    <xf numFmtId="0" fontId="9" fillId="18" borderId="0" xfId="0" applyFont="1" applyFill="1" applyProtection="1">
      <protection hidden="1"/>
    </xf>
    <xf numFmtId="0" fontId="0" fillId="18" borderId="0" xfId="0" applyFill="1" applyProtection="1">
      <protection hidden="1"/>
    </xf>
    <xf numFmtId="0" fontId="23" fillId="18" borderId="0" xfId="0" applyFont="1" applyFill="1" applyProtection="1">
      <protection hidden="1"/>
    </xf>
    <xf numFmtId="0" fontId="6" fillId="18" borderId="0" xfId="0" applyFont="1" applyFill="1" applyProtection="1">
      <protection hidden="1"/>
    </xf>
    <xf numFmtId="0" fontId="8" fillId="18" borderId="0" xfId="0" applyFont="1" applyFill="1" applyAlignment="1" applyProtection="1">
      <alignment vertical="center" wrapText="1"/>
      <protection hidden="1"/>
    </xf>
    <xf numFmtId="0" fontId="5" fillId="18" borderId="0" xfId="0" applyFont="1" applyFill="1" applyAlignment="1" applyProtection="1">
      <alignment vertical="center"/>
      <protection hidden="1"/>
    </xf>
    <xf numFmtId="0" fontId="1" fillId="18" borderId="0" xfId="13" applyFill="1" applyBorder="1" applyAlignment="1" applyProtection="1">
      <protection hidden="1"/>
    </xf>
    <xf numFmtId="0" fontId="11" fillId="18" borderId="0" xfId="0" applyFont="1" applyFill="1" applyAlignment="1" applyProtection="1">
      <alignment vertical="center"/>
      <protection hidden="1"/>
    </xf>
    <xf numFmtId="0" fontId="4" fillId="0" borderId="0" xfId="0" applyFont="1" applyAlignment="1">
      <alignment horizontal="justify" vertical="top" wrapText="1"/>
    </xf>
    <xf numFmtId="0" fontId="5" fillId="0" borderId="0" xfId="0" applyFont="1" applyAlignment="1">
      <alignment horizontal="left" vertical="top" wrapText="1"/>
    </xf>
    <xf numFmtId="0" fontId="21" fillId="0" borderId="0" xfId="0" applyFont="1" applyProtection="1">
      <protection hidden="1"/>
    </xf>
    <xf numFmtId="0" fontId="0" fillId="18" borderId="0" xfId="0" applyFill="1" applyAlignment="1" applyProtection="1">
      <alignment horizontal="center" vertical="center"/>
      <protection hidden="1"/>
    </xf>
    <xf numFmtId="0" fontId="25" fillId="0" borderId="0" xfId="0" applyFont="1" applyProtection="1">
      <protection hidden="1"/>
    </xf>
    <xf numFmtId="0" fontId="16" fillId="0" borderId="0" xfId="18" applyFont="1" applyAlignment="1" applyProtection="1">
      <alignment horizontal="left"/>
      <protection hidden="1"/>
    </xf>
    <xf numFmtId="0" fontId="16" fillId="0" borderId="0" xfId="18" applyFont="1"/>
    <xf numFmtId="0" fontId="16" fillId="0" borderId="0" xfId="18" applyFont="1" applyAlignment="1">
      <alignment horizontal="left"/>
    </xf>
    <xf numFmtId="0" fontId="16" fillId="0" borderId="0" xfId="18" applyFont="1" applyAlignment="1">
      <alignment horizontal="justify" vertical="top" wrapText="1"/>
    </xf>
    <xf numFmtId="0" fontId="16" fillId="0" borderId="0" xfId="18" applyFont="1" applyAlignment="1">
      <alignment wrapText="1"/>
    </xf>
    <xf numFmtId="0" fontId="16" fillId="0" borderId="0" xfId="18" applyFont="1" applyAlignment="1">
      <alignment horizontal="left" vertical="top" wrapText="1"/>
    </xf>
    <xf numFmtId="0" fontId="16" fillId="0" borderId="0" xfId="18" applyFont="1" applyAlignment="1">
      <alignment horizontal="left" wrapText="1"/>
    </xf>
    <xf numFmtId="0" fontId="16" fillId="0" borderId="12" xfId="18" applyFont="1" applyBorder="1" applyAlignment="1">
      <alignment horizontal="left" vertical="top" wrapText="1"/>
    </xf>
    <xf numFmtId="0" fontId="16" fillId="0" borderId="12" xfId="18" applyFont="1" applyBorder="1" applyAlignment="1">
      <alignment horizontal="justify" vertical="top" wrapText="1"/>
    </xf>
    <xf numFmtId="0" fontId="16" fillId="0" borderId="0" xfId="18" applyFont="1" applyAlignment="1" applyProtection="1">
      <alignment horizontal="left"/>
      <protection locked="0"/>
    </xf>
    <xf numFmtId="0" fontId="47" fillId="0" borderId="0" xfId="0" applyFont="1" applyProtection="1">
      <protection hidden="1"/>
    </xf>
    <xf numFmtId="0" fontId="47" fillId="0" borderId="0" xfId="0" applyFont="1" applyAlignment="1" applyProtection="1">
      <alignment horizontal="left"/>
      <protection locked="0" hidden="1"/>
    </xf>
    <xf numFmtId="49" fontId="4" fillId="15" borderId="0" xfId="0" applyNumberFormat="1" applyFont="1" applyFill="1" applyProtection="1">
      <protection locked="0"/>
    </xf>
    <xf numFmtId="0" fontId="5" fillId="0" borderId="0" xfId="0" applyFont="1" applyAlignment="1" applyProtection="1">
      <alignment horizontal="left" vertical="center"/>
      <protection hidden="1"/>
    </xf>
    <xf numFmtId="0" fontId="4" fillId="0" borderId="0" xfId="18" applyFont="1" applyProtection="1">
      <protection hidden="1"/>
    </xf>
    <xf numFmtId="0" fontId="4" fillId="0" borderId="12" xfId="18" applyFont="1" applyBorder="1" applyAlignment="1" applyProtection="1">
      <alignment horizontal="justify" vertical="top" wrapText="1"/>
      <protection hidden="1"/>
    </xf>
    <xf numFmtId="0" fontId="5" fillId="0" borderId="12" xfId="18" applyBorder="1" applyAlignment="1" applyProtection="1">
      <alignment horizontal="justify" vertical="top" wrapText="1"/>
      <protection hidden="1"/>
    </xf>
    <xf numFmtId="0" fontId="5" fillId="0" borderId="0" xfId="18" applyAlignment="1" applyProtection="1">
      <alignment horizontal="justify" vertical="top" wrapText="1"/>
      <protection hidden="1"/>
    </xf>
    <xf numFmtId="0" fontId="16" fillId="0" borderId="0" xfId="18" applyFont="1" applyAlignment="1" applyProtection="1">
      <alignment wrapText="1"/>
      <protection hidden="1"/>
    </xf>
    <xf numFmtId="0" fontId="5" fillId="0" borderId="0" xfId="18" applyProtection="1">
      <protection hidden="1"/>
    </xf>
    <xf numFmtId="0" fontId="4" fillId="0" borderId="0" xfId="18" applyFont="1" applyProtection="1">
      <protection locked="0" hidden="1"/>
    </xf>
    <xf numFmtId="0" fontId="4" fillId="0" borderId="14" xfId="18" applyFont="1" applyBorder="1" applyAlignment="1" applyProtection="1">
      <alignment horizontal="justify" vertical="top" wrapText="1"/>
      <protection hidden="1"/>
    </xf>
    <xf numFmtId="0" fontId="4" fillId="0" borderId="0" xfId="18" applyFont="1" applyAlignment="1" applyProtection="1">
      <alignment horizontal="left" wrapText="1"/>
      <protection hidden="1"/>
    </xf>
    <xf numFmtId="0" fontId="4" fillId="0" borderId="0" xfId="18" applyFont="1" applyAlignment="1" applyProtection="1">
      <alignment horizontal="center"/>
      <protection hidden="1"/>
    </xf>
    <xf numFmtId="0" fontId="9" fillId="0" borderId="0" xfId="0" applyFont="1" applyAlignment="1" applyProtection="1">
      <alignment vertical="center"/>
      <protection hidden="1"/>
    </xf>
    <xf numFmtId="0" fontId="17" fillId="0" borderId="0" xfId="0" applyFont="1" applyAlignment="1" applyProtection="1">
      <alignment vertical="center"/>
      <protection hidden="1"/>
    </xf>
    <xf numFmtId="0" fontId="48" fillId="17" borderId="0" xfId="0" applyFont="1" applyFill="1" applyAlignment="1" applyProtection="1">
      <alignment horizontal="center" vertical="center"/>
      <protection hidden="1"/>
    </xf>
    <xf numFmtId="0" fontId="16" fillId="0" borderId="0" xfId="0" applyFont="1" applyAlignment="1">
      <alignment horizontal="justify" vertical="top"/>
    </xf>
    <xf numFmtId="0" fontId="16" fillId="0" borderId="0" xfId="18" applyFont="1" applyProtection="1">
      <protection locked="0"/>
    </xf>
    <xf numFmtId="0" fontId="16" fillId="0" borderId="11" xfId="0" applyFont="1" applyBorder="1"/>
    <xf numFmtId="0" fontId="16" fillId="0" borderId="0" xfId="0" applyFont="1" applyAlignment="1">
      <alignment wrapText="1"/>
    </xf>
    <xf numFmtId="0" fontId="5" fillId="26" borderId="0" xfId="0" applyFont="1" applyFill="1" applyAlignment="1">
      <alignment vertical="center"/>
    </xf>
    <xf numFmtId="0" fontId="5" fillId="0" borderId="0" xfId="0" applyFont="1" applyAlignment="1">
      <alignment vertical="center"/>
    </xf>
    <xf numFmtId="0" fontId="5" fillId="27" borderId="0" xfId="0" applyFont="1" applyFill="1" applyAlignment="1">
      <alignment horizontal="left" vertical="center"/>
    </xf>
    <xf numFmtId="1" fontId="5" fillId="15" borderId="0" xfId="0" applyNumberFormat="1" applyFont="1" applyFill="1" applyAlignment="1">
      <alignment horizontal="center"/>
    </xf>
    <xf numFmtId="0" fontId="5" fillId="0" borderId="0" xfId="46"/>
    <xf numFmtId="0" fontId="4" fillId="16" borderId="10" xfId="46" applyFont="1" applyFill="1" applyBorder="1" applyAlignment="1">
      <alignment horizontal="center" vertical="top" wrapText="1"/>
    </xf>
    <xf numFmtId="2" fontId="21" fillId="16" borderId="10" xfId="46" applyNumberFormat="1" applyFont="1" applyFill="1" applyBorder="1" applyAlignment="1">
      <alignment horizontal="center" vertical="top" wrapText="1"/>
    </xf>
    <xf numFmtId="0" fontId="5" fillId="16" borderId="0" xfId="46" applyFill="1"/>
    <xf numFmtId="0" fontId="5" fillId="0" borderId="0" xfId="46" applyAlignment="1">
      <alignment vertical="center"/>
    </xf>
    <xf numFmtId="0" fontId="8" fillId="0" borderId="0" xfId="46" applyFont="1" applyAlignment="1">
      <alignment vertical="center"/>
    </xf>
    <xf numFmtId="0" fontId="4" fillId="0" borderId="0" xfId="46" applyFont="1" applyAlignment="1">
      <alignment vertical="center"/>
    </xf>
    <xf numFmtId="0" fontId="4" fillId="0" borderId="0" xfId="46" applyFont="1"/>
    <xf numFmtId="0" fontId="4" fillId="16" borderId="0" xfId="46" applyFont="1" applyFill="1"/>
    <xf numFmtId="0" fontId="4" fillId="16" borderId="0" xfId="46" applyFont="1" applyFill="1" applyAlignment="1">
      <alignment vertical="center"/>
    </xf>
    <xf numFmtId="0" fontId="14" fillId="16" borderId="0" xfId="47" applyFont="1" applyFill="1" applyAlignment="1" applyProtection="1">
      <alignment horizontal="justify" vertical="center"/>
    </xf>
    <xf numFmtId="0" fontId="4" fillId="16" borderId="10" xfId="46" applyFont="1" applyFill="1" applyBorder="1" applyAlignment="1">
      <alignment horizontal="left" vertical="top" wrapText="1"/>
    </xf>
    <xf numFmtId="164" fontId="21" fillId="16" borderId="10" xfId="46" applyNumberFormat="1" applyFont="1" applyFill="1" applyBorder="1" applyAlignment="1">
      <alignment horizontal="center" vertical="top" wrapText="1"/>
    </xf>
    <xf numFmtId="0" fontId="5" fillId="16" borderId="0" xfId="46" applyFill="1" applyAlignment="1">
      <alignment vertical="center"/>
    </xf>
    <xf numFmtId="0" fontId="11" fillId="21" borderId="0" xfId="0" applyFont="1" applyFill="1" applyAlignment="1" applyProtection="1">
      <alignment vertical="center"/>
      <protection hidden="1"/>
    </xf>
    <xf numFmtId="1" fontId="4" fillId="0" borderId="0" xfId="0" applyNumberFormat="1" applyFont="1" applyProtection="1">
      <protection hidden="1"/>
    </xf>
    <xf numFmtId="0" fontId="5" fillId="28" borderId="0" xfId="46" applyFill="1"/>
    <xf numFmtId="0" fontId="5" fillId="29" borderId="0" xfId="46" applyFill="1"/>
    <xf numFmtId="0" fontId="1" fillId="0" borderId="0" xfId="13" applyAlignment="1" applyProtection="1">
      <alignment vertical="center"/>
    </xf>
    <xf numFmtId="0" fontId="4" fillId="0" borderId="0" xfId="0" applyFont="1" applyAlignment="1" applyProtection="1">
      <alignment horizontal="left" vertical="center" wrapText="1"/>
      <protection hidden="1"/>
    </xf>
    <xf numFmtId="0" fontId="4" fillId="0" borderId="0" xfId="0" applyFont="1" applyAlignment="1" applyProtection="1">
      <alignment wrapText="1"/>
      <protection hidden="1"/>
    </xf>
    <xf numFmtId="0" fontId="4" fillId="0" borderId="0" xfId="0" applyFont="1" applyAlignment="1">
      <alignment wrapText="1"/>
    </xf>
    <xf numFmtId="0" fontId="4" fillId="0" borderId="0" xfId="0" applyFont="1" applyAlignment="1">
      <alignment vertical="center" wrapText="1"/>
    </xf>
    <xf numFmtId="0" fontId="53" fillId="0" borderId="0" xfId="0" applyFont="1" applyAlignment="1" applyProtection="1">
      <alignment horizontal="center" vertical="center"/>
      <protection hidden="1"/>
    </xf>
    <xf numFmtId="49" fontId="4" fillId="15" borderId="0" xfId="0" applyNumberFormat="1" applyFont="1" applyFill="1" applyAlignment="1" applyProtection="1">
      <alignment vertical="center"/>
      <protection locked="0"/>
    </xf>
    <xf numFmtId="0" fontId="4" fillId="0" borderId="0" xfId="0" applyFont="1" applyAlignment="1" applyProtection="1">
      <alignment horizontal="center" vertical="center"/>
      <protection hidden="1"/>
    </xf>
    <xf numFmtId="0" fontId="4" fillId="0" borderId="0" xfId="0" applyFont="1" applyAlignment="1" applyProtection="1">
      <alignment vertical="center" wrapText="1"/>
      <protection hidden="1"/>
    </xf>
    <xf numFmtId="0" fontId="4" fillId="19" borderId="0" xfId="0" applyFont="1" applyFill="1" applyAlignment="1" applyProtection="1">
      <alignment horizontal="center" vertical="center"/>
      <protection hidden="1"/>
    </xf>
    <xf numFmtId="0" fontId="16" fillId="0" borderId="0" xfId="0" applyFont="1" applyAlignment="1">
      <alignment horizontal="left" vertical="top" wrapText="1"/>
    </xf>
    <xf numFmtId="0" fontId="16" fillId="0" borderId="0" xfId="0" applyFont="1" applyAlignment="1" applyProtection="1">
      <alignment horizontal="justify" vertical="top" wrapText="1"/>
      <protection hidden="1"/>
    </xf>
    <xf numFmtId="0" fontId="4" fillId="0" borderId="0" xfId="0" applyFont="1" applyAlignment="1" applyProtection="1">
      <alignment horizontal="left" vertical="top" wrapText="1"/>
      <protection hidden="1"/>
    </xf>
    <xf numFmtId="0" fontId="0" fillId="17" borderId="0" xfId="0" applyFill="1" applyAlignment="1" applyProtection="1">
      <alignment horizontal="center"/>
      <protection hidden="1"/>
    </xf>
    <xf numFmtId="0" fontId="0" fillId="17" borderId="0" xfId="0" applyFill="1" applyAlignment="1" applyProtection="1">
      <alignment horizontal="left"/>
      <protection locked="0" hidden="1"/>
    </xf>
    <xf numFmtId="0" fontId="5" fillId="21" borderId="0" xfId="0" applyFont="1" applyFill="1" applyAlignment="1" applyProtection="1">
      <alignment vertical="center" wrapText="1"/>
      <protection locked="0"/>
    </xf>
    <xf numFmtId="0" fontId="0" fillId="21" borderId="0" xfId="0" applyFill="1" applyAlignment="1" applyProtection="1">
      <alignment vertical="center" wrapText="1"/>
      <protection locked="0"/>
    </xf>
    <xf numFmtId="0" fontId="0" fillId="17" borderId="0" xfId="0" applyFill="1" applyAlignment="1" applyProtection="1">
      <alignment vertical="center" wrapText="1"/>
      <protection locked="0"/>
    </xf>
    <xf numFmtId="0" fontId="0" fillId="17" borderId="0" xfId="0" applyFill="1" applyAlignment="1" applyProtection="1">
      <alignment horizontal="left" vertical="center"/>
      <protection hidden="1"/>
    </xf>
    <xf numFmtId="0" fontId="0" fillId="17" borderId="0" xfId="0" applyFill="1" applyAlignment="1" applyProtection="1">
      <alignment horizontal="left"/>
      <protection hidden="1"/>
    </xf>
    <xf numFmtId="0" fontId="0" fillId="20" borderId="0" xfId="0" applyFill="1" applyAlignment="1" applyProtection="1">
      <alignment vertical="center" wrapText="1"/>
      <protection locked="0"/>
    </xf>
    <xf numFmtId="0" fontId="21" fillId="0" borderId="0" xfId="0" applyFont="1" applyAlignment="1" applyProtection="1">
      <alignment horizontal="left" vertical="center" wrapText="1"/>
      <protection hidden="1"/>
    </xf>
    <xf numFmtId="0" fontId="16" fillId="0" borderId="0" xfId="0" applyFont="1" applyAlignment="1" applyProtection="1">
      <alignment horizontal="left" vertical="center" wrapText="1"/>
      <protection hidden="1"/>
    </xf>
    <xf numFmtId="0" fontId="5" fillId="0" borderId="0" xfId="0" applyFont="1" applyAlignment="1" applyProtection="1">
      <alignment horizontal="left" vertical="center" wrapText="1"/>
      <protection hidden="1"/>
    </xf>
    <xf numFmtId="0" fontId="5" fillId="0" borderId="0" xfId="0" applyFont="1" applyAlignment="1" applyProtection="1">
      <alignment horizontal="left" vertical="center"/>
      <protection hidden="1"/>
    </xf>
    <xf numFmtId="0" fontId="1" fillId="0" borderId="0" xfId="13" applyFill="1" applyBorder="1" applyAlignment="1" applyProtection="1">
      <alignment horizontal="left"/>
      <protection hidden="1"/>
    </xf>
    <xf numFmtId="14" fontId="15" fillId="0" borderId="0" xfId="0" applyNumberFormat="1" applyFont="1" applyAlignment="1" applyProtection="1">
      <alignment horizontal="left"/>
      <protection hidden="1"/>
    </xf>
    <xf numFmtId="0" fontId="7" fillId="0" borderId="0" xfId="0" applyFont="1" applyAlignment="1" applyProtection="1">
      <alignment horizontal="left" vertical="center" wrapText="1"/>
      <protection hidden="1"/>
    </xf>
    <xf numFmtId="0" fontId="5" fillId="0" borderId="0" xfId="46" applyAlignment="1">
      <alignment horizontal="left" vertical="center" wrapText="1"/>
    </xf>
    <xf numFmtId="0" fontId="5" fillId="0" borderId="0" xfId="46" applyAlignment="1">
      <alignment horizontal="left" vertical="center"/>
    </xf>
    <xf numFmtId="0" fontId="8" fillId="0" borderId="0" xfId="46" applyFont="1" applyAlignment="1">
      <alignment horizontal="left" vertical="center"/>
    </xf>
    <xf numFmtId="0" fontId="4" fillId="0" borderId="0" xfId="46" applyFont="1" applyAlignment="1">
      <alignment horizontal="left"/>
    </xf>
    <xf numFmtId="0" fontId="4" fillId="0" borderId="0" xfId="46" applyFont="1" applyAlignment="1">
      <alignment horizontal="left" vertical="center" wrapText="1"/>
    </xf>
    <xf numFmtId="0" fontId="4" fillId="0" borderId="0" xfId="46" applyFont="1" applyAlignment="1">
      <alignment horizontal="left" vertical="center"/>
    </xf>
    <xf numFmtId="0" fontId="8" fillId="16" borderId="0" xfId="46" applyFont="1" applyFill="1" applyAlignment="1">
      <alignment horizontal="left"/>
    </xf>
    <xf numFmtId="0" fontId="8" fillId="16" borderId="15" xfId="46" applyFont="1" applyFill="1" applyBorder="1" applyAlignment="1">
      <alignment horizontal="left" vertical="center" wrapText="1"/>
    </xf>
    <xf numFmtId="0" fontId="4" fillId="16" borderId="15" xfId="46" applyFont="1" applyFill="1" applyBorder="1" applyAlignment="1">
      <alignment horizontal="left" vertical="center"/>
    </xf>
    <xf numFmtId="0" fontId="4" fillId="16" borderId="0" xfId="46" applyFont="1" applyFill="1" applyAlignment="1">
      <alignment horizontal="left" vertical="center"/>
    </xf>
    <xf numFmtId="0" fontId="4" fillId="16" borderId="0" xfId="46" applyFont="1" applyFill="1" applyAlignment="1">
      <alignment horizontal="left" wrapText="1"/>
    </xf>
    <xf numFmtId="0" fontId="4" fillId="16" borderId="0" xfId="46" applyFont="1" applyFill="1" applyAlignment="1">
      <alignment horizontal="left"/>
    </xf>
    <xf numFmtId="0" fontId="5" fillId="16" borderId="0" xfId="46" applyFill="1" applyAlignment="1">
      <alignment horizontal="left" wrapText="1"/>
    </xf>
    <xf numFmtId="0" fontId="5" fillId="16" borderId="0" xfId="46" applyFill="1" applyAlignment="1">
      <alignment horizontal="left" vertical="center" wrapText="1"/>
    </xf>
    <xf numFmtId="0" fontId="9" fillId="0" borderId="0" xfId="46" applyFont="1" applyAlignment="1">
      <alignment horizontal="left" vertical="center"/>
    </xf>
    <xf numFmtId="0" fontId="22" fillId="16" borderId="0" xfId="46" applyFont="1" applyFill="1" applyAlignment="1">
      <alignment horizontal="left" vertical="center" wrapText="1"/>
    </xf>
    <xf numFmtId="0" fontId="5" fillId="27" borderId="0" xfId="0" applyFont="1" applyFill="1" applyAlignment="1">
      <alignment horizontal="left" vertical="center" wrapText="1"/>
    </xf>
    <xf numFmtId="0" fontId="5" fillId="27" borderId="0" xfId="0" applyFont="1" applyFill="1" applyAlignment="1">
      <alignment horizontal="left" vertical="center"/>
    </xf>
    <xf numFmtId="0" fontId="0" fillId="0" borderId="0" xfId="0" applyAlignment="1">
      <alignment horizontal="left" vertical="center"/>
    </xf>
    <xf numFmtId="0" fontId="5" fillId="26" borderId="0" xfId="0" applyFont="1" applyFill="1" applyAlignment="1">
      <alignment horizontal="left" vertical="center" wrapText="1"/>
    </xf>
    <xf numFmtId="0" fontId="5" fillId="26" borderId="0" xfId="0" applyFont="1" applyFill="1" applyAlignment="1">
      <alignment horizontal="left" vertical="center"/>
    </xf>
    <xf numFmtId="0" fontId="22" fillId="27" borderId="0" xfId="46" applyFont="1" applyFill="1" applyAlignment="1">
      <alignment horizontal="left" vertical="center" wrapText="1"/>
    </xf>
    <xf numFmtId="0" fontId="4" fillId="15" borderId="0" xfId="0" applyFont="1" applyFill="1" applyAlignment="1" applyProtection="1">
      <alignment horizontal="left"/>
      <protection locked="0"/>
    </xf>
    <xf numFmtId="0" fontId="8" fillId="0" borderId="0" xfId="0" applyFont="1" applyAlignment="1">
      <alignment horizontal="left" wrapText="1"/>
    </xf>
    <xf numFmtId="0" fontId="8" fillId="0" borderId="0" xfId="0" applyFont="1" applyAlignment="1">
      <alignment horizontal="left"/>
    </xf>
    <xf numFmtId="0" fontId="5" fillId="0" borderId="0" xfId="0" applyFont="1" applyAlignment="1">
      <alignment horizontal="left" wrapText="1"/>
    </xf>
    <xf numFmtId="0" fontId="5" fillId="0" borderId="0" xfId="0" applyFont="1" applyAlignment="1">
      <alignment horizontal="left"/>
    </xf>
    <xf numFmtId="0" fontId="9" fillId="0" borderId="0" xfId="0" applyFont="1" applyAlignment="1">
      <alignment horizontal="left" wrapText="1"/>
    </xf>
    <xf numFmtId="0" fontId="5" fillId="0" borderId="15" xfId="0" applyFont="1" applyBorder="1" applyAlignment="1">
      <alignment horizontal="left" wrapText="1"/>
    </xf>
    <xf numFmtId="0" fontId="5" fillId="0" borderId="15" xfId="0" applyFont="1" applyBorder="1" applyAlignment="1">
      <alignment horizontal="left"/>
    </xf>
    <xf numFmtId="0" fontId="5" fillId="17" borderId="10" xfId="0" applyFont="1" applyFill="1" applyBorder="1" applyAlignment="1">
      <alignment horizontal="left" vertical="top" wrapText="1"/>
    </xf>
    <xf numFmtId="0" fontId="4" fillId="16" borderId="10" xfId="0" applyFont="1" applyFill="1" applyBorder="1" applyAlignment="1">
      <alignment horizontal="center" vertical="top" wrapText="1"/>
    </xf>
    <xf numFmtId="2" fontId="21" fillId="16" borderId="10" xfId="0" applyNumberFormat="1" applyFont="1" applyFill="1" applyBorder="1" applyAlignment="1">
      <alignment horizontal="center" vertical="top" wrapText="1"/>
    </xf>
    <xf numFmtId="0" fontId="0" fillId="16" borderId="0" xfId="0" applyFill="1"/>
  </cellXfs>
  <cellStyles count="48">
    <cellStyle name="20% - Akzent1" xfId="27" xr:uid="{00000000-0005-0000-0000-000000000000}"/>
    <cellStyle name="20% - Akzent2" xfId="28" xr:uid="{00000000-0005-0000-0000-000001000000}"/>
    <cellStyle name="20% - Akzent3" xfId="29" xr:uid="{00000000-0005-0000-0000-000002000000}"/>
    <cellStyle name="20% - Akzent4" xfId="30" xr:uid="{00000000-0005-0000-0000-000003000000}"/>
    <cellStyle name="20% - Akzent5" xfId="31" xr:uid="{00000000-0005-0000-0000-000004000000}"/>
    <cellStyle name="20% - Akzent6" xfId="32" xr:uid="{00000000-0005-0000-0000-000005000000}"/>
    <cellStyle name="40% - Akzent1" xfId="33" xr:uid="{00000000-0005-0000-0000-000006000000}"/>
    <cellStyle name="40% - Akzent2" xfId="34" xr:uid="{00000000-0005-0000-0000-000007000000}"/>
    <cellStyle name="40% - Akzent3" xfId="35" xr:uid="{00000000-0005-0000-0000-000008000000}"/>
    <cellStyle name="40% - Akzent4" xfId="36" xr:uid="{00000000-0005-0000-0000-000009000000}"/>
    <cellStyle name="40% - Akzent5" xfId="37" xr:uid="{00000000-0005-0000-0000-00000A000000}"/>
    <cellStyle name="40% - Akzent6" xfId="38" xr:uid="{00000000-0005-0000-0000-00000B000000}"/>
    <cellStyle name="60% - Akzent1" xfId="39" xr:uid="{00000000-0005-0000-0000-00000C000000}"/>
    <cellStyle name="60% - Akzent2" xfId="40" xr:uid="{00000000-0005-0000-0000-00000D000000}"/>
    <cellStyle name="60% - Akzent3" xfId="41" xr:uid="{00000000-0005-0000-0000-00000E000000}"/>
    <cellStyle name="60% - Akzent4" xfId="42" xr:uid="{00000000-0005-0000-0000-00000F000000}"/>
    <cellStyle name="60% - Akzent5" xfId="43" xr:uid="{00000000-0005-0000-0000-000010000000}"/>
    <cellStyle name="60% - Akzent6" xfId="44" xr:uid="{00000000-0005-0000-0000-000011000000}"/>
    <cellStyle name="Akzent1" xfId="1" builtinId="29" customBuiltin="1"/>
    <cellStyle name="Akzent2" xfId="2" builtinId="33" customBuiltin="1"/>
    <cellStyle name="Akzent3" xfId="3" builtinId="37" customBuiltin="1"/>
    <cellStyle name="Akzent4" xfId="4" builtinId="41" customBuiltin="1"/>
    <cellStyle name="Akzent5" xfId="5" builtinId="45" customBuiltin="1"/>
    <cellStyle name="Akzent6" xfId="6" builtinId="49" customBuiltin="1"/>
    <cellStyle name="Ausgabe" xfId="7" builtinId="21" customBuiltin="1"/>
    <cellStyle name="Berechnung" xfId="8" builtinId="22" customBuiltin="1"/>
    <cellStyle name="Eingabe" xfId="9" builtinId="20" customBuiltin="1"/>
    <cellStyle name="Ergebnis" xfId="10" builtinId="25" customBuiltin="1"/>
    <cellStyle name="Erklärender Text" xfId="11" builtinId="53" customBuiltin="1"/>
    <cellStyle name="Gut" xfId="12" builtinId="26" customBuiltin="1"/>
    <cellStyle name="Hyperlink 2" xfId="14" xr:uid="{00000000-0005-0000-0000-00001F000000}"/>
    <cellStyle name="Link" xfId="13" builtinId="8"/>
    <cellStyle name="Link 2" xfId="47" xr:uid="{E6E73435-5941-43E7-A8EC-FA488AAA96A2}"/>
    <cellStyle name="Neutral" xfId="15" builtinId="28" customBuiltin="1"/>
    <cellStyle name="Notiz" xfId="16" builtinId="10" customBuiltin="1"/>
    <cellStyle name="Schlecht" xfId="17" builtinId="27" customBuiltin="1"/>
    <cellStyle name="Standard" xfId="0" builtinId="0"/>
    <cellStyle name="Standard 2" xfId="18" xr:uid="{00000000-0005-0000-0000-000024000000}"/>
    <cellStyle name="Standard 2 2 2" xfId="46" xr:uid="{B5C87882-F1CC-4734-96EE-99802B071FDB}"/>
    <cellStyle name="Standard 3" xfId="45" xr:uid="{00000000-0005-0000-0000-000025000000}"/>
    <cellStyle name="Überschrift" xfId="19" builtinId="15" customBuiltin="1"/>
    <cellStyle name="Überschrift 1" xfId="20" builtinId="16" customBuiltin="1"/>
    <cellStyle name="Überschrift 2" xfId="21" builtinId="17" customBuiltin="1"/>
    <cellStyle name="Überschrift 3" xfId="22" builtinId="18" customBuiltin="1"/>
    <cellStyle name="Überschrift 4" xfId="23" builtinId="19" customBuiltin="1"/>
    <cellStyle name="Verknüpfte Zelle" xfId="24" builtinId="24" customBuiltin="1"/>
    <cellStyle name="Warnender Text" xfId="25" builtinId="11" customBuiltin="1"/>
    <cellStyle name="Zelle überprüfen" xfId="26" builtinId="23" customBuiltin="1"/>
  </cellStyles>
  <dxfs count="55">
    <dxf>
      <fill>
        <patternFill>
          <bgColor indexed="13"/>
        </patternFill>
      </fill>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auto="1"/>
      </font>
      <fill>
        <patternFill>
          <bgColor indexed="43"/>
        </patternFill>
      </fill>
    </dxf>
    <dxf>
      <font>
        <condense val="0"/>
        <extend val="0"/>
        <color auto="1"/>
      </font>
      <fill>
        <patternFill>
          <bgColor indexed="43"/>
        </patternFill>
      </fill>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indexed="9"/>
      </font>
    </dxf>
    <dxf>
      <font>
        <condense val="0"/>
        <extend val="0"/>
        <color auto="1"/>
      </font>
      <fill>
        <patternFill>
          <bgColor indexed="43"/>
        </patternFill>
      </fill>
    </dxf>
    <dxf>
      <font>
        <condense val="0"/>
        <extend val="0"/>
        <color auto="1"/>
      </font>
      <fill>
        <patternFill>
          <bgColor indexed="43"/>
        </patternFill>
      </fill>
    </dxf>
    <dxf>
      <font>
        <condense val="0"/>
        <extend val="0"/>
        <color auto="1"/>
      </font>
      <fill>
        <patternFill>
          <bgColor indexed="43"/>
        </patternFill>
      </fill>
    </dxf>
    <dxf>
      <font>
        <condense val="0"/>
        <extend val="0"/>
        <color auto="1"/>
      </font>
      <fill>
        <patternFill>
          <bgColor indexed="43"/>
        </patternFill>
      </fill>
    </dxf>
    <dxf>
      <font>
        <condense val="0"/>
        <extend val="0"/>
        <color auto="1"/>
      </font>
      <fill>
        <patternFill>
          <bgColor indexed="43"/>
        </patternFill>
      </fill>
    </dxf>
    <dxf>
      <font>
        <condense val="0"/>
        <extend val="0"/>
        <color auto="1"/>
      </font>
      <fill>
        <patternFill>
          <bgColor indexed="43"/>
        </patternFill>
      </fill>
    </dxf>
    <dxf>
      <font>
        <condense val="0"/>
        <extend val="0"/>
        <color auto="1"/>
      </font>
      <fill>
        <patternFill>
          <bgColor indexed="43"/>
        </patternFill>
      </fill>
    </dxf>
    <dxf>
      <font>
        <condense val="0"/>
        <extend val="0"/>
        <color auto="1"/>
      </font>
      <fill>
        <patternFill>
          <bgColor indexed="43"/>
        </patternFill>
      </fill>
    </dxf>
    <dxf>
      <font>
        <condense val="0"/>
        <extend val="0"/>
        <color auto="1"/>
      </font>
      <fill>
        <patternFill>
          <bgColor indexed="43"/>
        </patternFill>
      </fill>
    </dxf>
    <dxf>
      <font>
        <condense val="0"/>
        <extend val="0"/>
        <color auto="1"/>
      </font>
      <fill>
        <patternFill>
          <bgColor indexed="43"/>
        </patternFill>
      </fill>
    </dxf>
    <dxf>
      <font>
        <condense val="0"/>
        <extend val="0"/>
        <color auto="1"/>
      </font>
      <fill>
        <patternFill>
          <bgColor indexed="43"/>
        </patternFill>
      </fill>
    </dxf>
    <dxf>
      <font>
        <condense val="0"/>
        <extend val="0"/>
        <color auto="1"/>
      </font>
      <fill>
        <patternFill>
          <bgColor indexed="43"/>
        </patternFill>
      </fill>
    </dxf>
    <dxf>
      <font>
        <condense val="0"/>
        <extend val="0"/>
        <color auto="1"/>
      </font>
      <fill>
        <patternFill>
          <bgColor indexed="43"/>
        </patternFill>
      </fill>
    </dxf>
    <dxf>
      <font>
        <condense val="0"/>
        <extend val="0"/>
        <color auto="1"/>
      </font>
      <fill>
        <patternFill>
          <bgColor indexed="43"/>
        </patternFill>
      </fill>
    </dxf>
    <dxf>
      <font>
        <condense val="0"/>
        <extend val="0"/>
        <color auto="1"/>
      </font>
      <fill>
        <patternFill>
          <bgColor indexed="43"/>
        </patternFill>
      </fill>
    </dxf>
    <dxf>
      <font>
        <condense val="0"/>
        <extend val="0"/>
        <color auto="1"/>
      </font>
      <fill>
        <patternFill>
          <bgColor indexed="43"/>
        </patternFill>
      </fill>
    </dxf>
    <dxf>
      <font>
        <condense val="0"/>
        <extend val="0"/>
        <color auto="1"/>
      </font>
      <fill>
        <patternFill>
          <bgColor indexed="43"/>
        </patternFill>
      </fill>
    </dxf>
    <dxf>
      <font>
        <condense val="0"/>
        <extend val="0"/>
        <color auto="1"/>
      </font>
      <fill>
        <patternFill>
          <bgColor indexed="43"/>
        </patternFill>
      </fill>
    </dxf>
    <dxf>
      <font>
        <condense val="0"/>
        <extend val="0"/>
        <color auto="1"/>
      </font>
      <fill>
        <patternFill>
          <bgColor indexed="43"/>
        </patternFill>
      </fill>
    </dxf>
    <dxf>
      <fill>
        <patternFill>
          <bgColor rgb="FFFFFFCC"/>
        </patternFill>
      </fill>
    </dxf>
    <dxf>
      <font>
        <condense val="0"/>
        <extend val="0"/>
        <color auto="1"/>
      </font>
      <fill>
        <patternFill>
          <bgColor indexed="43"/>
        </patternFill>
      </fill>
    </dxf>
    <dxf>
      <font>
        <condense val="0"/>
        <extend val="0"/>
        <color auto="1"/>
      </font>
      <fill>
        <patternFill>
          <bgColor indexed="43"/>
        </patternFill>
      </fill>
    </dxf>
    <dxf>
      <font>
        <condense val="0"/>
        <extend val="0"/>
        <color auto="1"/>
      </font>
      <fill>
        <patternFill>
          <bgColor indexed="43"/>
        </patternFill>
      </fill>
    </dxf>
    <dxf>
      <font>
        <condense val="0"/>
        <extend val="0"/>
        <color auto="1"/>
      </font>
      <fill>
        <patternFill>
          <bgColor indexed="43"/>
        </patternFill>
      </fill>
    </dxf>
    <dxf>
      <font>
        <condense val="0"/>
        <extend val="0"/>
        <color auto="1"/>
      </font>
      <fill>
        <patternFill>
          <bgColor indexed="43"/>
        </patternFill>
      </fill>
    </dxf>
    <dxf>
      <font>
        <condense val="0"/>
        <extend val="0"/>
        <color auto="1"/>
      </font>
      <fill>
        <patternFill>
          <bgColor indexed="43"/>
        </patternFill>
      </fill>
    </dxf>
    <dxf>
      <font>
        <condense val="0"/>
        <extend val="0"/>
        <color auto="1"/>
      </font>
      <fill>
        <patternFill>
          <bgColor indexed="43"/>
        </patternFill>
      </fill>
    </dxf>
    <dxf>
      <font>
        <condense val="0"/>
        <extend val="0"/>
        <color auto="1"/>
      </font>
      <fill>
        <patternFill>
          <bgColor indexed="43"/>
        </patternFill>
      </fill>
    </dxf>
    <dxf>
      <font>
        <condense val="0"/>
        <extend val="0"/>
        <color auto="1"/>
      </font>
      <fill>
        <patternFill>
          <bgColor indexed="43"/>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C1"/>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2.xml"/><Relationship Id="rId39" Type="http://schemas.openxmlformats.org/officeDocument/2006/relationships/calcChain" Target="calcChain.xml"/><Relationship Id="rId21" Type="http://schemas.openxmlformats.org/officeDocument/2006/relationships/worksheet" Target="worksheets/sheet21.xml"/><Relationship Id="rId34" Type="http://schemas.openxmlformats.org/officeDocument/2006/relationships/externalLink" Target="externalLinks/externalLink10.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1.xml"/><Relationship Id="rId33" Type="http://schemas.openxmlformats.org/officeDocument/2006/relationships/externalLink" Target="externalLinks/externalLink9.xml"/><Relationship Id="rId38"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5.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externalLink" Target="externalLinks/externalLink8.xml"/><Relationship Id="rId37"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4.xml"/><Relationship Id="rId36"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externalLink" Target="externalLinks/externalLink7.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3.xml"/><Relationship Id="rId30" Type="http://schemas.openxmlformats.org/officeDocument/2006/relationships/externalLink" Target="externalLinks/externalLink6.xml"/><Relationship Id="rId35" Type="http://schemas.openxmlformats.org/officeDocument/2006/relationships/externalLink" Target="externalLinks/externalLink11.xml"/><Relationship Id="rId8" Type="http://schemas.openxmlformats.org/officeDocument/2006/relationships/worksheet" Target="worksheets/sheet8.xml"/><Relationship Id="rId3" Type="http://schemas.openxmlformats.org/officeDocument/2006/relationships/worksheet" Target="worksheets/sheet3.xml"/></Relationships>
</file>

<file path=xl/ctrlProps/ctrlProp1.xml><?xml version="1.0" encoding="utf-8"?>
<formControlPr xmlns="http://schemas.microsoft.com/office/spreadsheetml/2009/9/main" objectType="Drop" dropLines="30" dropStyle="combo" dx="18" fmlaLink="Kochsalz!$B$1" fmlaRange="Kochsalz!$B$3:$B$23" sel="21" val="0"/>
</file>

<file path=xl/ctrlProps/ctrlProp2.xml><?xml version="1.0" encoding="utf-8"?>
<formControlPr xmlns="http://schemas.microsoft.com/office/spreadsheetml/2009/9/main" objectType="Drop" dropLines="30" dropStyle="combo" dx="18" fmlaLink="Kohlenhydrate!$B$1" fmlaRange="Kohlenhydrate!$B$3:$B$11" sel="9" val="0"/>
</file>

<file path=xl/ctrlProps/ctrlProp3.xml><?xml version="1.0" encoding="utf-8"?>
<formControlPr xmlns="http://schemas.microsoft.com/office/spreadsheetml/2009/9/main" objectType="Drop" dropLines="30" dropStyle="combo" dx="18" fmlaLink="Eiweiss!$B$1" fmlaRange="Eiweiss!$B$3:$B$26" sel="24" val="0"/>
</file>

<file path=xl/ctrlProps/ctrlProp4.xml><?xml version="1.0" encoding="utf-8"?>
<formControlPr xmlns="http://schemas.microsoft.com/office/spreadsheetml/2009/9/main" objectType="Drop" dropLines="30" dropStyle="combo" dx="18" fmlaLink="Staerke!$B$1" fmlaRange="Staerke!$B$3:$B$30" sel="28" val="0"/>
</file>

<file path=xl/ctrlProps/ctrlProp5.xml><?xml version="1.0" encoding="utf-8"?>
<formControlPr xmlns="http://schemas.microsoft.com/office/spreadsheetml/2009/9/main" objectType="Drop" dropLines="15" dropStyle="combo" dx="18" fmlaLink="Teilnehmerdaten!$D$4" fmlaRange="Teilnehmerdaten!$G$5:$G$6" sel="2" val="0"/>
</file>

<file path=xl/ctrlProps/ctrlProp6.xml><?xml version="1.0" encoding="utf-8"?>
<formControlPr xmlns="http://schemas.microsoft.com/office/spreadsheetml/2009/9/main" objectType="Drop" dropStyle="combo" dx="18" fmlaLink="Natrium!$B$2" fmlaRange="Natrium!$B$3:$B$10" sel="8" val="0"/>
</file>

<file path=xl/ctrlProps/ctrlProp7.xml><?xml version="1.0" encoding="utf-8"?>
<formControlPr xmlns="http://schemas.microsoft.com/office/spreadsheetml/2009/9/main" objectType="Drop" dropLines="20" dropStyle="combo" dx="18" fmlaLink="Natrium!$B$13" fmlaRange="Natrium!$B$14:$B$26" sel="13" val="0"/>
</file>

<file path=xl/ctrlProps/ctrlProp8.xml><?xml version="1.0" encoding="utf-8"?>
<formControlPr xmlns="http://schemas.microsoft.com/office/spreadsheetml/2009/9/main" objectType="Drop" dropLines="20" dropStyle="combo" dx="18" fmlaLink="Natrium!$B$29" fmlaRange="Natrium!$B$30:$B$37" sel="8" val="0"/>
</file>

<file path=xl/ctrlProps/ctrlProp9.xml><?xml version="1.0" encoding="utf-8"?>
<formControlPr xmlns="http://schemas.microsoft.com/office/spreadsheetml/2009/9/main" objectType="Drop" dropStyle="combo" dx="18" fmlaLink="Natrium!$B$40" fmlaRange="Natrium!$B$41:$B$44" sel="4" val="0"/>
</file>

<file path=xl/ctrlProps/ctrlProp10.xml><?xml version="1.0" encoding="utf-8"?>
<formControlPr xmlns="http://schemas.microsoft.com/office/spreadsheetml/2009/9/main" objectType="Drop" dropLines="30" dropStyle="combo" dx="18" fmlaLink="Natrium!$B$47" fmlaRange="Natrium!$B$48:$B$58" sel="11" val="0"/>
</file>

<file path=xl/ctrlProps/ctrlProp11.xml><?xml version="1.0" encoding="utf-8"?>
<formControlPr xmlns="http://schemas.microsoft.com/office/spreadsheetml/2009/9/main" objectType="Drop" dropLines="50" dropStyle="combo" dx="18" fmlaLink="Natrium!$B$61" fmlaRange="Natrium!$B$62:$B$88" sel="27" val="0"/>
</file>

<file path=xl/ctrlProps/ctrlProp12.xml><?xml version="1.0" encoding="utf-8"?>
<formControlPr xmlns="http://schemas.microsoft.com/office/spreadsheetml/2009/9/main" objectType="Drop" dropLines="50" dropStyle="combo" dx="18" fmlaLink="Fett!$B$1" fmlaRange="Fett!$B$3:$B$34" sel="32" val="0"/>
</file>

<file path=xl/ctrlProps/ctrlProp13.xml><?xml version="1.0" encoding="utf-8"?>
<formControlPr xmlns="http://schemas.microsoft.com/office/spreadsheetml/2009/9/main" objectType="Drop" dropLines="30" dropStyle="combo" dx="18" fmlaLink="Fett_gesaettigt!$B$1" fmlaRange="Fett_gesaettigt!$B$3:$B$9" sel="7" val="0"/>
</file>

<file path=xl/ctrlProps/ctrlProp14.xml><?xml version="1.0" encoding="utf-8"?>
<formControlPr xmlns="http://schemas.microsoft.com/office/spreadsheetml/2009/9/main" objectType="Drop" dropLines="30" dropStyle="combo" dx="18" fmlaLink="Ballaststoffe!$B$1" fmlaRange="Ballaststoffe!$B$3:$B$10" sel="8" val="0"/>
</file>

<file path=xl/ctrlProps/ctrlProp15.xml><?xml version="1.0" encoding="utf-8"?>
<formControlPr xmlns="http://schemas.microsoft.com/office/spreadsheetml/2009/9/main" objectType="Drop" dropLines="30" dropStyle="combo" dx="18" fmlaLink="Zucker!$C$1" fmlaRange="Zucker!$B$3:$B$4" sel="2" val="0"/>
</file>

<file path=xl/ctrlProps/ctrlProp16.xml><?xml version="1.0" encoding="utf-8"?>
<formControlPr xmlns="http://schemas.microsoft.com/office/spreadsheetml/2009/9/main" objectType="Drop" dropLines="30" dropStyle="combo" dx="18" fmlaLink="Zucker!$D$1" fmlaRange="Zucker!$B$3:$B$4" sel="2" val="0"/>
</file>

<file path=xl/ctrlProps/ctrlProp17.xml><?xml version="1.0" encoding="utf-8"?>
<formControlPr xmlns="http://schemas.microsoft.com/office/spreadsheetml/2009/9/main" objectType="Drop" dropLines="30" dropStyle="combo" dx="18" fmlaLink="Zucker!$E$1" fmlaRange="Zucker!$B$3:$B$4" sel="2" val="0"/>
</file>

<file path=xl/ctrlProps/ctrlProp18.xml><?xml version="1.0" encoding="utf-8"?>
<formControlPr xmlns="http://schemas.microsoft.com/office/spreadsheetml/2009/9/main" objectType="Drop" dropLines="30" dropStyle="combo" dx="18" fmlaLink="Zucker!$F$1" fmlaRange="Zucker!$B$3:$B$4" sel="2" val="0"/>
</file>

<file path=xl/ctrlProps/ctrlProp19.xml><?xml version="1.0" encoding="utf-8"?>
<formControlPr xmlns="http://schemas.microsoft.com/office/spreadsheetml/2009/9/main" objectType="Drop" dropLines="30" dropStyle="combo" dx="18" fmlaLink="Zucker!$G$1" fmlaRange="Zucker!$B$3:$B$4" sel="2" val="0"/>
</file>

<file path=xl/ctrlProps/ctrlProp20.xml><?xml version="1.0" encoding="utf-8"?>
<formControlPr xmlns="http://schemas.microsoft.com/office/spreadsheetml/2009/9/main" objectType="Drop" dropLines="30" dropStyle="combo" dx="18" fmlaLink="Zucker!$C$10" fmlaRange="Zucker!$B$11:$B$17" sel="7" val="0"/>
</file>

<file path=xl/ctrlProps/ctrlProp21.xml><?xml version="1.0" encoding="utf-8"?>
<formControlPr xmlns="http://schemas.microsoft.com/office/spreadsheetml/2009/9/main" objectType="Drop" dropLines="30" dropStyle="combo" dx="18" fmlaLink="Zucker!$D$10" fmlaRange="Zucker!$B$11:$B$17" sel="7" val="0"/>
</file>

<file path=xl/ctrlProps/ctrlProp22.xml><?xml version="1.0" encoding="utf-8"?>
<formControlPr xmlns="http://schemas.microsoft.com/office/spreadsheetml/2009/9/main" objectType="Drop" dropLines="30" dropStyle="combo" dx="18" fmlaLink="Zucker!$E$10" fmlaRange="Zucker!$B$11:$B$17" sel="7" val="0"/>
</file>

<file path=xl/ctrlProps/ctrlProp23.xml><?xml version="1.0" encoding="utf-8"?>
<formControlPr xmlns="http://schemas.microsoft.com/office/spreadsheetml/2009/9/main" objectType="Drop" dropLines="30" dropStyle="combo" dx="18" fmlaLink="Zucker!$F$10" fmlaRange="Zucker!$B$11:$B$17" sel="7" val="0"/>
</file>

<file path=xl/ctrlProps/ctrlProp24.xml><?xml version="1.0" encoding="utf-8"?>
<formControlPr xmlns="http://schemas.microsoft.com/office/spreadsheetml/2009/9/main" objectType="Drop" dropLines="30" dropStyle="combo" dx="18" fmlaLink="Zucker!$G$10" fmlaRange="Zucker!$B$11:$B$17" sel="7" val="0"/>
</file>

<file path=xl/ctrlProps/ctrlProp25.xml><?xml version="1.0" encoding="utf-8"?>
<formControlPr xmlns="http://schemas.microsoft.com/office/spreadsheetml/2009/9/main" objectType="Drop" dropLines="30" dropStyle="combo" dx="18" fmlaLink="Zucker!$H$10" fmlaRange="Zucker!$B$11:$B$17" sel="7" val="0"/>
</file>

<file path=xl/ctrlProps/ctrlProp26.xml><?xml version="1.0" encoding="utf-8"?>
<formControlPr xmlns="http://schemas.microsoft.com/office/spreadsheetml/2009/9/main" objectType="Drop" dropLines="30" dropStyle="combo" dx="18" fmlaLink="Zucker!$B$21" fmlaRange="Zucker!$B$22:$B$23" sel="2" val="0"/>
</file>

<file path=xl/ctrlProps/ctrlProp27.xml><?xml version="1.0" encoding="utf-8"?>
<formControlPr xmlns="http://schemas.microsoft.com/office/spreadsheetml/2009/9/main" objectType="Drop" dropLines="30" dropStyle="combo" dx="18" fmlaLink="Wasser!$B$1" fmlaRange="Wasser!$B$3:$B$25" sel="23" val="0"/>
</file>

<file path=xl/ctrlProps/ctrlProp28.xml><?xml version="1.0" encoding="utf-8"?>
<formControlPr xmlns="http://schemas.microsoft.com/office/spreadsheetml/2009/9/main" objectType="Drop" dropLines="30" dropStyle="combo" dx="18" fmlaLink="SacGluFruMal!$C$1" fmlaRange="SacGluFruMal!$B$3:$B$18" sel="16" val="0"/>
</file>

<file path=xl/ctrlProps/ctrlProp29.xml><?xml version="1.0" encoding="utf-8"?>
<formControlPr xmlns="http://schemas.microsoft.com/office/spreadsheetml/2009/9/main" objectType="Drop" dropLines="50" dropStyle="combo" dx="18" fmlaLink="SacGluFruMal!$D$1" fmlaRange="SacGluFruMal!$B$3:$B$18" sel="16" val="0"/>
</file>

<file path=xl/ctrlProps/ctrlProp30.xml><?xml version="1.0" encoding="utf-8"?>
<formControlPr xmlns="http://schemas.microsoft.com/office/spreadsheetml/2009/9/main" objectType="Drop" dropLines="50" dropStyle="combo" dx="18" fmlaLink="SacGluFruMal!$E$1" fmlaRange="SacGluFruMal!$B$3:$B$18" sel="16" val="0"/>
</file>

<file path=xl/ctrlProps/ctrlProp31.xml><?xml version="1.0" encoding="utf-8"?>
<formControlPr xmlns="http://schemas.microsoft.com/office/spreadsheetml/2009/9/main" objectType="Drop" dropLines="50" dropStyle="combo" dx="18" fmlaLink="SacGluFruMal!$F$1" fmlaRange="SacGluFruMal!$B$3:$B$18" sel="16" val="0"/>
</file>

<file path=xl/ctrlProps/ctrlProp32.xml><?xml version="1.0" encoding="utf-8"?>
<formControlPr xmlns="http://schemas.microsoft.com/office/spreadsheetml/2009/9/main" objectType="Drop" dropLines="50" dropStyle="combo" dx="18" fmlaLink="Lactose!$B$1" fmlaRange="Lactose!$B$3:$B$29" sel="27" val="0"/>
</file>

<file path=xl/ctrlProps/ctrlProp33.xml><?xml version="1.0" encoding="utf-8"?>
<formControlPr xmlns="http://schemas.microsoft.com/office/spreadsheetml/2009/9/main" objectType="Drop" dropLines="30" dropStyle="combo" dx="18" fmlaLink="Asche!$B$1" fmlaRange="Asche!$B$3:$B$21" sel="19" val="0"/>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7</xdr:col>
      <xdr:colOff>33338</xdr:colOff>
      <xdr:row>40</xdr:row>
      <xdr:rowOff>133350</xdr:rowOff>
    </xdr:to>
    <xdr:pic>
      <xdr:nvPicPr>
        <xdr:cNvPr id="2" name="Picture 1">
          <a:extLst>
            <a:ext uri="{FF2B5EF4-FFF2-40B4-BE49-F238E27FC236}">
              <a16:creationId xmlns:a16="http://schemas.microsoft.com/office/drawing/2014/main" id="{2C94844D-E4C7-4252-847E-4F42077BED3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5367338" cy="71818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9</xdr:col>
      <xdr:colOff>156492</xdr:colOff>
      <xdr:row>50</xdr:row>
      <xdr:rowOff>23813</xdr:rowOff>
    </xdr:to>
    <xdr:pic>
      <xdr:nvPicPr>
        <xdr:cNvPr id="2" name="Grafik 1">
          <a:extLst>
            <a:ext uri="{FF2B5EF4-FFF2-40B4-BE49-F238E27FC236}">
              <a16:creationId xmlns:a16="http://schemas.microsoft.com/office/drawing/2014/main" id="{9A13480B-79CC-CA50-0C83-2AF5DF5C57D9}"/>
            </a:ext>
          </a:extLst>
        </xdr:cNvPr>
        <xdr:cNvPicPr>
          <a:picLocks noChangeAspect="1"/>
        </xdr:cNvPicPr>
      </xdr:nvPicPr>
      <xdr:blipFill>
        <a:blip xmlns:r="http://schemas.openxmlformats.org/officeDocument/2006/relationships" r:embed="rId1"/>
        <a:stretch>
          <a:fillRect/>
        </a:stretch>
      </xdr:blipFill>
      <xdr:spPr>
        <a:xfrm>
          <a:off x="0" y="0"/>
          <a:ext cx="6543005" cy="8834438"/>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77</xdr:row>
          <xdr:rowOff>9525</xdr:rowOff>
        </xdr:from>
        <xdr:to>
          <xdr:col>7</xdr:col>
          <xdr:colOff>285750</xdr:colOff>
          <xdr:row>78</xdr:row>
          <xdr:rowOff>0</xdr:rowOff>
        </xdr:to>
        <xdr:sp macro="" textlink="">
          <xdr:nvSpPr>
            <xdr:cNvPr id="2097" name="Drop Down 49" hidden="1">
              <a:extLst>
                <a:ext uri="{63B3BB69-23CF-44E3-9099-C40C66FF867C}">
                  <a14:compatExt spid="_x0000_s2097"/>
                </a:ext>
                <a:ext uri="{FF2B5EF4-FFF2-40B4-BE49-F238E27FC236}">
                  <a16:creationId xmlns:a16="http://schemas.microsoft.com/office/drawing/2014/main" id="{00000000-0008-0000-0A00-00003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47</xdr:row>
          <xdr:rowOff>28575</xdr:rowOff>
        </xdr:from>
        <xdr:to>
          <xdr:col>7</xdr:col>
          <xdr:colOff>295275</xdr:colOff>
          <xdr:row>48</xdr:row>
          <xdr:rowOff>0</xdr:rowOff>
        </xdr:to>
        <xdr:sp macro="" textlink="">
          <xdr:nvSpPr>
            <xdr:cNvPr id="2098" name="Drop Down 50" hidden="1">
              <a:extLst>
                <a:ext uri="{63B3BB69-23CF-44E3-9099-C40C66FF867C}">
                  <a14:compatExt spid="_x0000_s2098"/>
                </a:ext>
                <a:ext uri="{FF2B5EF4-FFF2-40B4-BE49-F238E27FC236}">
                  <a16:creationId xmlns:a16="http://schemas.microsoft.com/office/drawing/2014/main" id="{00000000-0008-0000-0A00-000032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45</xdr:row>
          <xdr:rowOff>19050</xdr:rowOff>
        </xdr:from>
        <xdr:to>
          <xdr:col>7</xdr:col>
          <xdr:colOff>295275</xdr:colOff>
          <xdr:row>46</xdr:row>
          <xdr:rowOff>0</xdr:rowOff>
        </xdr:to>
        <xdr:sp macro="" textlink="">
          <xdr:nvSpPr>
            <xdr:cNvPr id="2099" name="Drop Down 51" hidden="1">
              <a:extLst>
                <a:ext uri="{63B3BB69-23CF-44E3-9099-C40C66FF867C}">
                  <a14:compatExt spid="_x0000_s2099"/>
                </a:ext>
                <a:ext uri="{FF2B5EF4-FFF2-40B4-BE49-F238E27FC236}">
                  <a16:creationId xmlns:a16="http://schemas.microsoft.com/office/drawing/2014/main" id="{00000000-0008-0000-0A00-00003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70</xdr:row>
          <xdr:rowOff>28575</xdr:rowOff>
        </xdr:from>
        <xdr:to>
          <xdr:col>7</xdr:col>
          <xdr:colOff>295275</xdr:colOff>
          <xdr:row>71</xdr:row>
          <xdr:rowOff>0</xdr:rowOff>
        </xdr:to>
        <xdr:sp macro="" textlink="">
          <xdr:nvSpPr>
            <xdr:cNvPr id="2101" name="Drop Down 53" hidden="1">
              <a:extLst>
                <a:ext uri="{63B3BB69-23CF-44E3-9099-C40C66FF867C}">
                  <a14:compatExt spid="_x0000_s2101"/>
                </a:ext>
                <a:ext uri="{FF2B5EF4-FFF2-40B4-BE49-F238E27FC236}">
                  <a16:creationId xmlns:a16="http://schemas.microsoft.com/office/drawing/2014/main" id="{00000000-0008-0000-0A00-000035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6</xdr:col>
          <xdr:colOff>28575</xdr:colOff>
          <xdr:row>14</xdr:row>
          <xdr:rowOff>161925</xdr:rowOff>
        </xdr:from>
        <xdr:to>
          <xdr:col>7</xdr:col>
          <xdr:colOff>0</xdr:colOff>
          <xdr:row>15</xdr:row>
          <xdr:rowOff>0</xdr:rowOff>
        </xdr:to>
        <xdr:sp macro="" textlink="">
          <xdr:nvSpPr>
            <xdr:cNvPr id="2119" name="Drop Down 71" hidden="1">
              <a:extLst>
                <a:ext uri="{63B3BB69-23CF-44E3-9099-C40C66FF867C}">
                  <a14:compatExt spid="_x0000_s2119"/>
                </a:ext>
                <a:ext uri="{FF2B5EF4-FFF2-40B4-BE49-F238E27FC236}">
                  <a16:creationId xmlns:a16="http://schemas.microsoft.com/office/drawing/2014/main" id="{00000000-0008-0000-0A00-000047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86</xdr:row>
          <xdr:rowOff>19050</xdr:rowOff>
        </xdr:from>
        <xdr:to>
          <xdr:col>2</xdr:col>
          <xdr:colOff>180975</xdr:colOff>
          <xdr:row>87</xdr:row>
          <xdr:rowOff>0</xdr:rowOff>
        </xdr:to>
        <xdr:sp macro="" textlink="">
          <xdr:nvSpPr>
            <xdr:cNvPr id="2123" name="Drop Down 75" hidden="1">
              <a:extLst>
                <a:ext uri="{63B3BB69-23CF-44E3-9099-C40C66FF867C}">
                  <a14:compatExt spid="_x0000_s2123"/>
                </a:ext>
                <a:ext uri="{FF2B5EF4-FFF2-40B4-BE49-F238E27FC236}">
                  <a16:creationId xmlns:a16="http://schemas.microsoft.com/office/drawing/2014/main" id="{00000000-0008-0000-0A00-00004B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88</xdr:row>
          <xdr:rowOff>19050</xdr:rowOff>
        </xdr:from>
        <xdr:to>
          <xdr:col>6</xdr:col>
          <xdr:colOff>0</xdr:colOff>
          <xdr:row>89</xdr:row>
          <xdr:rowOff>0</xdr:rowOff>
        </xdr:to>
        <xdr:sp macro="" textlink="">
          <xdr:nvSpPr>
            <xdr:cNvPr id="2124" name="Drop Down 76" hidden="1">
              <a:extLst>
                <a:ext uri="{63B3BB69-23CF-44E3-9099-C40C66FF867C}">
                  <a14:compatExt spid="_x0000_s2124"/>
                </a:ext>
                <a:ext uri="{FF2B5EF4-FFF2-40B4-BE49-F238E27FC236}">
                  <a16:creationId xmlns:a16="http://schemas.microsoft.com/office/drawing/2014/main" id="{00000000-0008-0000-0A00-00004C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90</xdr:row>
          <xdr:rowOff>19050</xdr:rowOff>
        </xdr:from>
        <xdr:to>
          <xdr:col>6</xdr:col>
          <xdr:colOff>0</xdr:colOff>
          <xdr:row>91</xdr:row>
          <xdr:rowOff>0</xdr:rowOff>
        </xdr:to>
        <xdr:sp macro="" textlink="">
          <xdr:nvSpPr>
            <xdr:cNvPr id="2125" name="Drop Down 77" hidden="1">
              <a:extLst>
                <a:ext uri="{63B3BB69-23CF-44E3-9099-C40C66FF867C}">
                  <a14:compatExt spid="_x0000_s2125"/>
                </a:ext>
                <a:ext uri="{FF2B5EF4-FFF2-40B4-BE49-F238E27FC236}">
                  <a16:creationId xmlns:a16="http://schemas.microsoft.com/office/drawing/2014/main" id="{00000000-0008-0000-0A00-00004D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92</xdr:row>
          <xdr:rowOff>19050</xdr:rowOff>
        </xdr:from>
        <xdr:to>
          <xdr:col>6</xdr:col>
          <xdr:colOff>0</xdr:colOff>
          <xdr:row>93</xdr:row>
          <xdr:rowOff>0</xdr:rowOff>
        </xdr:to>
        <xdr:sp macro="" textlink="">
          <xdr:nvSpPr>
            <xdr:cNvPr id="2127" name="Drop Down 79" hidden="1">
              <a:extLst>
                <a:ext uri="{63B3BB69-23CF-44E3-9099-C40C66FF867C}">
                  <a14:compatExt spid="_x0000_s2127"/>
                </a:ext>
                <a:ext uri="{FF2B5EF4-FFF2-40B4-BE49-F238E27FC236}">
                  <a16:creationId xmlns:a16="http://schemas.microsoft.com/office/drawing/2014/main" id="{00000000-0008-0000-0A00-00004F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94</xdr:row>
          <xdr:rowOff>9525</xdr:rowOff>
        </xdr:from>
        <xdr:to>
          <xdr:col>6</xdr:col>
          <xdr:colOff>0</xdr:colOff>
          <xdr:row>95</xdr:row>
          <xdr:rowOff>0</xdr:rowOff>
        </xdr:to>
        <xdr:sp macro="" textlink="">
          <xdr:nvSpPr>
            <xdr:cNvPr id="2128" name="Drop Down 80" hidden="1">
              <a:extLst>
                <a:ext uri="{63B3BB69-23CF-44E3-9099-C40C66FF867C}">
                  <a14:compatExt spid="_x0000_s2128"/>
                </a:ext>
                <a:ext uri="{FF2B5EF4-FFF2-40B4-BE49-F238E27FC236}">
                  <a16:creationId xmlns:a16="http://schemas.microsoft.com/office/drawing/2014/main" id="{00000000-0008-0000-0A00-000050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96</xdr:row>
          <xdr:rowOff>9525</xdr:rowOff>
        </xdr:from>
        <xdr:to>
          <xdr:col>6</xdr:col>
          <xdr:colOff>0</xdr:colOff>
          <xdr:row>97</xdr:row>
          <xdr:rowOff>0</xdr:rowOff>
        </xdr:to>
        <xdr:sp macro="" textlink="">
          <xdr:nvSpPr>
            <xdr:cNvPr id="2129" name="Drop Down 81" hidden="1">
              <a:extLst>
                <a:ext uri="{63B3BB69-23CF-44E3-9099-C40C66FF867C}">
                  <a14:compatExt spid="_x0000_s2129"/>
                </a:ext>
                <a:ext uri="{FF2B5EF4-FFF2-40B4-BE49-F238E27FC236}">
                  <a16:creationId xmlns:a16="http://schemas.microsoft.com/office/drawing/2014/main" id="{00000000-0008-0000-0A00-00005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41</xdr:row>
          <xdr:rowOff>28575</xdr:rowOff>
        </xdr:from>
        <xdr:to>
          <xdr:col>7</xdr:col>
          <xdr:colOff>295275</xdr:colOff>
          <xdr:row>42</xdr:row>
          <xdr:rowOff>0</xdr:rowOff>
        </xdr:to>
        <xdr:sp macro="" textlink="">
          <xdr:nvSpPr>
            <xdr:cNvPr id="2130" name="Drop Down 82" hidden="1">
              <a:extLst>
                <a:ext uri="{63B3BB69-23CF-44E3-9099-C40C66FF867C}">
                  <a14:compatExt spid="_x0000_s2130"/>
                </a:ext>
                <a:ext uri="{FF2B5EF4-FFF2-40B4-BE49-F238E27FC236}">
                  <a16:creationId xmlns:a16="http://schemas.microsoft.com/office/drawing/2014/main" id="{00000000-0008-0000-0A00-000052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43</xdr:row>
          <xdr:rowOff>28575</xdr:rowOff>
        </xdr:from>
        <xdr:to>
          <xdr:col>7</xdr:col>
          <xdr:colOff>295275</xdr:colOff>
          <xdr:row>44</xdr:row>
          <xdr:rowOff>0</xdr:rowOff>
        </xdr:to>
        <xdr:sp macro="" textlink="">
          <xdr:nvSpPr>
            <xdr:cNvPr id="2131" name="Drop Down 83" hidden="1">
              <a:extLst>
                <a:ext uri="{63B3BB69-23CF-44E3-9099-C40C66FF867C}">
                  <a14:compatExt spid="_x0000_s2131"/>
                </a:ext>
                <a:ext uri="{FF2B5EF4-FFF2-40B4-BE49-F238E27FC236}">
                  <a16:creationId xmlns:a16="http://schemas.microsoft.com/office/drawing/2014/main" id="{00000000-0008-0000-0A00-00005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75</xdr:row>
          <xdr:rowOff>28575</xdr:rowOff>
        </xdr:from>
        <xdr:to>
          <xdr:col>7</xdr:col>
          <xdr:colOff>295275</xdr:colOff>
          <xdr:row>76</xdr:row>
          <xdr:rowOff>0</xdr:rowOff>
        </xdr:to>
        <xdr:sp macro="" textlink="">
          <xdr:nvSpPr>
            <xdr:cNvPr id="2132" name="Drop Down 84" hidden="1">
              <a:extLst>
                <a:ext uri="{63B3BB69-23CF-44E3-9099-C40C66FF867C}">
                  <a14:compatExt spid="_x0000_s2132"/>
                </a:ext>
                <a:ext uri="{FF2B5EF4-FFF2-40B4-BE49-F238E27FC236}">
                  <a16:creationId xmlns:a16="http://schemas.microsoft.com/office/drawing/2014/main" id="{00000000-0008-0000-0A00-000054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50</xdr:row>
          <xdr:rowOff>28575</xdr:rowOff>
        </xdr:from>
        <xdr:to>
          <xdr:col>3</xdr:col>
          <xdr:colOff>0</xdr:colOff>
          <xdr:row>51</xdr:row>
          <xdr:rowOff>0</xdr:rowOff>
        </xdr:to>
        <xdr:sp macro="" textlink="">
          <xdr:nvSpPr>
            <xdr:cNvPr id="2133" name="Drop Down 85" hidden="1">
              <a:extLst>
                <a:ext uri="{63B3BB69-23CF-44E3-9099-C40C66FF867C}">
                  <a14:compatExt spid="_x0000_s2133"/>
                </a:ext>
                <a:ext uri="{FF2B5EF4-FFF2-40B4-BE49-F238E27FC236}">
                  <a16:creationId xmlns:a16="http://schemas.microsoft.com/office/drawing/2014/main" id="{00000000-0008-0000-0A00-000055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51</xdr:row>
          <xdr:rowOff>19050</xdr:rowOff>
        </xdr:from>
        <xdr:to>
          <xdr:col>3</xdr:col>
          <xdr:colOff>0</xdr:colOff>
          <xdr:row>51</xdr:row>
          <xdr:rowOff>238125</xdr:rowOff>
        </xdr:to>
        <xdr:sp macro="" textlink="">
          <xdr:nvSpPr>
            <xdr:cNvPr id="2135" name="Drop Down 87" hidden="1">
              <a:extLst>
                <a:ext uri="{63B3BB69-23CF-44E3-9099-C40C66FF867C}">
                  <a14:compatExt spid="_x0000_s2135"/>
                </a:ext>
                <a:ext uri="{FF2B5EF4-FFF2-40B4-BE49-F238E27FC236}">
                  <a16:creationId xmlns:a16="http://schemas.microsoft.com/office/drawing/2014/main" id="{00000000-0008-0000-0A00-000057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52</xdr:row>
          <xdr:rowOff>19050</xdr:rowOff>
        </xdr:from>
        <xdr:to>
          <xdr:col>3</xdr:col>
          <xdr:colOff>0</xdr:colOff>
          <xdr:row>52</xdr:row>
          <xdr:rowOff>238125</xdr:rowOff>
        </xdr:to>
        <xdr:sp macro="" textlink="">
          <xdr:nvSpPr>
            <xdr:cNvPr id="2136" name="Drop Down 88" hidden="1">
              <a:extLst>
                <a:ext uri="{63B3BB69-23CF-44E3-9099-C40C66FF867C}">
                  <a14:compatExt spid="_x0000_s2136"/>
                </a:ext>
                <a:ext uri="{FF2B5EF4-FFF2-40B4-BE49-F238E27FC236}">
                  <a16:creationId xmlns:a16="http://schemas.microsoft.com/office/drawing/2014/main" id="{00000000-0008-0000-0A00-000058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53</xdr:row>
          <xdr:rowOff>19050</xdr:rowOff>
        </xdr:from>
        <xdr:to>
          <xdr:col>3</xdr:col>
          <xdr:colOff>0</xdr:colOff>
          <xdr:row>53</xdr:row>
          <xdr:rowOff>238125</xdr:rowOff>
        </xdr:to>
        <xdr:sp macro="" textlink="">
          <xdr:nvSpPr>
            <xdr:cNvPr id="2137" name="Drop Down 89" hidden="1">
              <a:extLst>
                <a:ext uri="{63B3BB69-23CF-44E3-9099-C40C66FF867C}">
                  <a14:compatExt spid="_x0000_s2137"/>
                </a:ext>
                <a:ext uri="{FF2B5EF4-FFF2-40B4-BE49-F238E27FC236}">
                  <a16:creationId xmlns:a16="http://schemas.microsoft.com/office/drawing/2014/main" id="{00000000-0008-0000-0A00-000059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54</xdr:row>
          <xdr:rowOff>0</xdr:rowOff>
        </xdr:from>
        <xdr:to>
          <xdr:col>3</xdr:col>
          <xdr:colOff>0</xdr:colOff>
          <xdr:row>54</xdr:row>
          <xdr:rowOff>238125</xdr:rowOff>
        </xdr:to>
        <xdr:sp macro="" textlink="">
          <xdr:nvSpPr>
            <xdr:cNvPr id="2138" name="Drop Down 90" hidden="1">
              <a:extLst>
                <a:ext uri="{63B3BB69-23CF-44E3-9099-C40C66FF867C}">
                  <a14:compatExt spid="_x0000_s2138"/>
                </a:ext>
                <a:ext uri="{FF2B5EF4-FFF2-40B4-BE49-F238E27FC236}">
                  <a16:creationId xmlns:a16="http://schemas.microsoft.com/office/drawing/2014/main" id="{00000000-0008-0000-0A00-00005A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50</xdr:row>
          <xdr:rowOff>28575</xdr:rowOff>
        </xdr:from>
        <xdr:to>
          <xdr:col>6</xdr:col>
          <xdr:colOff>0</xdr:colOff>
          <xdr:row>51</xdr:row>
          <xdr:rowOff>0</xdr:rowOff>
        </xdr:to>
        <xdr:sp macro="" textlink="">
          <xdr:nvSpPr>
            <xdr:cNvPr id="2139" name="Drop Down 91" hidden="1">
              <a:extLst>
                <a:ext uri="{63B3BB69-23CF-44E3-9099-C40C66FF867C}">
                  <a14:compatExt spid="_x0000_s2139"/>
                </a:ext>
                <a:ext uri="{FF2B5EF4-FFF2-40B4-BE49-F238E27FC236}">
                  <a16:creationId xmlns:a16="http://schemas.microsoft.com/office/drawing/2014/main" id="{00000000-0008-0000-0A00-00005B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51</xdr:row>
          <xdr:rowOff>28575</xdr:rowOff>
        </xdr:from>
        <xdr:to>
          <xdr:col>6</xdr:col>
          <xdr:colOff>0</xdr:colOff>
          <xdr:row>52</xdr:row>
          <xdr:rowOff>0</xdr:rowOff>
        </xdr:to>
        <xdr:sp macro="" textlink="">
          <xdr:nvSpPr>
            <xdr:cNvPr id="2140" name="Drop Down 92" hidden="1">
              <a:extLst>
                <a:ext uri="{63B3BB69-23CF-44E3-9099-C40C66FF867C}">
                  <a14:compatExt spid="_x0000_s2140"/>
                </a:ext>
                <a:ext uri="{FF2B5EF4-FFF2-40B4-BE49-F238E27FC236}">
                  <a16:creationId xmlns:a16="http://schemas.microsoft.com/office/drawing/2014/main" id="{00000000-0008-0000-0A00-00005C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52</xdr:row>
          <xdr:rowOff>19050</xdr:rowOff>
        </xdr:from>
        <xdr:to>
          <xdr:col>6</xdr:col>
          <xdr:colOff>0</xdr:colOff>
          <xdr:row>52</xdr:row>
          <xdr:rowOff>238125</xdr:rowOff>
        </xdr:to>
        <xdr:sp macro="" textlink="">
          <xdr:nvSpPr>
            <xdr:cNvPr id="2141" name="Drop Down 93" hidden="1">
              <a:extLst>
                <a:ext uri="{63B3BB69-23CF-44E3-9099-C40C66FF867C}">
                  <a14:compatExt spid="_x0000_s2141"/>
                </a:ext>
                <a:ext uri="{FF2B5EF4-FFF2-40B4-BE49-F238E27FC236}">
                  <a16:creationId xmlns:a16="http://schemas.microsoft.com/office/drawing/2014/main" id="{00000000-0008-0000-0A00-00005D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53</xdr:row>
          <xdr:rowOff>28575</xdr:rowOff>
        </xdr:from>
        <xdr:to>
          <xdr:col>6</xdr:col>
          <xdr:colOff>0</xdr:colOff>
          <xdr:row>54</xdr:row>
          <xdr:rowOff>0</xdr:rowOff>
        </xdr:to>
        <xdr:sp macro="" textlink="">
          <xdr:nvSpPr>
            <xdr:cNvPr id="2142" name="Drop Down 94" hidden="1">
              <a:extLst>
                <a:ext uri="{63B3BB69-23CF-44E3-9099-C40C66FF867C}">
                  <a14:compatExt spid="_x0000_s2142"/>
                </a:ext>
                <a:ext uri="{FF2B5EF4-FFF2-40B4-BE49-F238E27FC236}">
                  <a16:creationId xmlns:a16="http://schemas.microsoft.com/office/drawing/2014/main" id="{00000000-0008-0000-0A00-00005E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54</xdr:row>
          <xdr:rowOff>28575</xdr:rowOff>
        </xdr:from>
        <xdr:to>
          <xdr:col>6</xdr:col>
          <xdr:colOff>0</xdr:colOff>
          <xdr:row>55</xdr:row>
          <xdr:rowOff>0</xdr:rowOff>
        </xdr:to>
        <xdr:sp macro="" textlink="">
          <xdr:nvSpPr>
            <xdr:cNvPr id="2143" name="Drop Down 95" hidden="1">
              <a:extLst>
                <a:ext uri="{63B3BB69-23CF-44E3-9099-C40C66FF867C}">
                  <a14:compatExt spid="_x0000_s2143"/>
                </a:ext>
                <a:ext uri="{FF2B5EF4-FFF2-40B4-BE49-F238E27FC236}">
                  <a16:creationId xmlns:a16="http://schemas.microsoft.com/office/drawing/2014/main" id="{00000000-0008-0000-0A00-00005F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4</xdr:col>
          <xdr:colOff>371475</xdr:colOff>
          <xdr:row>55</xdr:row>
          <xdr:rowOff>28575</xdr:rowOff>
        </xdr:from>
        <xdr:to>
          <xdr:col>6</xdr:col>
          <xdr:colOff>0</xdr:colOff>
          <xdr:row>56</xdr:row>
          <xdr:rowOff>0</xdr:rowOff>
        </xdr:to>
        <xdr:sp macro="" textlink="">
          <xdr:nvSpPr>
            <xdr:cNvPr id="2144" name="Drop Down 96" hidden="1">
              <a:extLst>
                <a:ext uri="{63B3BB69-23CF-44E3-9099-C40C66FF867C}">
                  <a14:compatExt spid="_x0000_s2144"/>
                </a:ext>
                <a:ext uri="{FF2B5EF4-FFF2-40B4-BE49-F238E27FC236}">
                  <a16:creationId xmlns:a16="http://schemas.microsoft.com/office/drawing/2014/main" id="{00000000-0008-0000-0A00-000060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1557338</xdr:colOff>
          <xdr:row>55</xdr:row>
          <xdr:rowOff>9525</xdr:rowOff>
        </xdr:from>
        <xdr:to>
          <xdr:col>0</xdr:col>
          <xdr:colOff>2624138</xdr:colOff>
          <xdr:row>55</xdr:row>
          <xdr:rowOff>238125</xdr:rowOff>
        </xdr:to>
        <xdr:sp macro="" textlink="">
          <xdr:nvSpPr>
            <xdr:cNvPr id="2147" name="Drop Down 99" hidden="1">
              <a:extLst>
                <a:ext uri="{63B3BB69-23CF-44E3-9099-C40C66FF867C}">
                  <a14:compatExt spid="_x0000_s2147"/>
                </a:ext>
                <a:ext uri="{FF2B5EF4-FFF2-40B4-BE49-F238E27FC236}">
                  <a16:creationId xmlns:a16="http://schemas.microsoft.com/office/drawing/2014/main" id="{00000000-0008-0000-0A00-000063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39</xdr:row>
          <xdr:rowOff>0</xdr:rowOff>
        </xdr:from>
        <xdr:to>
          <xdr:col>7</xdr:col>
          <xdr:colOff>285750</xdr:colOff>
          <xdr:row>40</xdr:row>
          <xdr:rowOff>0</xdr:rowOff>
        </xdr:to>
        <xdr:sp macro="" textlink="">
          <xdr:nvSpPr>
            <xdr:cNvPr id="2148" name="Drop Down 100" hidden="1">
              <a:extLst>
                <a:ext uri="{63B3BB69-23CF-44E3-9099-C40C66FF867C}">
                  <a14:compatExt spid="_x0000_s2148"/>
                </a:ext>
                <a:ext uri="{FF2B5EF4-FFF2-40B4-BE49-F238E27FC236}">
                  <a16:creationId xmlns:a16="http://schemas.microsoft.com/office/drawing/2014/main" id="{00000000-0008-0000-0A00-000064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60</xdr:row>
          <xdr:rowOff>28575</xdr:rowOff>
        </xdr:from>
        <xdr:to>
          <xdr:col>7</xdr:col>
          <xdr:colOff>295275</xdr:colOff>
          <xdr:row>61</xdr:row>
          <xdr:rowOff>0</xdr:rowOff>
        </xdr:to>
        <xdr:sp macro="" textlink="">
          <xdr:nvSpPr>
            <xdr:cNvPr id="2155" name="Drop Down 107" hidden="1">
              <a:extLst>
                <a:ext uri="{63B3BB69-23CF-44E3-9099-C40C66FF867C}">
                  <a14:compatExt spid="_x0000_s2155"/>
                </a:ext>
                <a:ext uri="{FF2B5EF4-FFF2-40B4-BE49-F238E27FC236}">
                  <a16:creationId xmlns:a16="http://schemas.microsoft.com/office/drawing/2014/main" id="{00000000-0008-0000-0A00-00006B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62</xdr:row>
          <xdr:rowOff>28575</xdr:rowOff>
        </xdr:from>
        <xdr:to>
          <xdr:col>7</xdr:col>
          <xdr:colOff>295275</xdr:colOff>
          <xdr:row>63</xdr:row>
          <xdr:rowOff>0</xdr:rowOff>
        </xdr:to>
        <xdr:sp macro="" textlink="">
          <xdr:nvSpPr>
            <xdr:cNvPr id="2156" name="Drop Down 108" hidden="1">
              <a:extLst>
                <a:ext uri="{63B3BB69-23CF-44E3-9099-C40C66FF867C}">
                  <a14:compatExt spid="_x0000_s2156"/>
                </a:ext>
                <a:ext uri="{FF2B5EF4-FFF2-40B4-BE49-F238E27FC236}">
                  <a16:creationId xmlns:a16="http://schemas.microsoft.com/office/drawing/2014/main" id="{00000000-0008-0000-0A00-00006C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64</xdr:row>
          <xdr:rowOff>28575</xdr:rowOff>
        </xdr:from>
        <xdr:to>
          <xdr:col>7</xdr:col>
          <xdr:colOff>295275</xdr:colOff>
          <xdr:row>65</xdr:row>
          <xdr:rowOff>0</xdr:rowOff>
        </xdr:to>
        <xdr:sp macro="" textlink="">
          <xdr:nvSpPr>
            <xdr:cNvPr id="2157" name="Drop Down 109" hidden="1">
              <a:extLst>
                <a:ext uri="{63B3BB69-23CF-44E3-9099-C40C66FF867C}">
                  <a14:compatExt spid="_x0000_s2157"/>
                </a:ext>
                <a:ext uri="{FF2B5EF4-FFF2-40B4-BE49-F238E27FC236}">
                  <a16:creationId xmlns:a16="http://schemas.microsoft.com/office/drawing/2014/main" id="{00000000-0008-0000-0A00-00006D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66</xdr:row>
          <xdr:rowOff>28575</xdr:rowOff>
        </xdr:from>
        <xdr:to>
          <xdr:col>7</xdr:col>
          <xdr:colOff>295275</xdr:colOff>
          <xdr:row>67</xdr:row>
          <xdr:rowOff>0</xdr:rowOff>
        </xdr:to>
        <xdr:sp macro="" textlink="">
          <xdr:nvSpPr>
            <xdr:cNvPr id="2158" name="Drop Down 110" hidden="1">
              <a:extLst>
                <a:ext uri="{63B3BB69-23CF-44E3-9099-C40C66FF867C}">
                  <a14:compatExt spid="_x0000_s2158"/>
                </a:ext>
                <a:ext uri="{FF2B5EF4-FFF2-40B4-BE49-F238E27FC236}">
                  <a16:creationId xmlns:a16="http://schemas.microsoft.com/office/drawing/2014/main" id="{00000000-0008-0000-0A00-00006E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68</xdr:row>
          <xdr:rowOff>28575</xdr:rowOff>
        </xdr:from>
        <xdr:to>
          <xdr:col>7</xdr:col>
          <xdr:colOff>295275</xdr:colOff>
          <xdr:row>69</xdr:row>
          <xdr:rowOff>0</xdr:rowOff>
        </xdr:to>
        <xdr:sp macro="" textlink="">
          <xdr:nvSpPr>
            <xdr:cNvPr id="2159" name="Drop Down 111" hidden="1">
              <a:extLst>
                <a:ext uri="{63B3BB69-23CF-44E3-9099-C40C66FF867C}">
                  <a14:compatExt spid="_x0000_s2159"/>
                </a:ext>
                <a:ext uri="{FF2B5EF4-FFF2-40B4-BE49-F238E27FC236}">
                  <a16:creationId xmlns:a16="http://schemas.microsoft.com/office/drawing/2014/main" id="{00000000-0008-0000-0A00-00006F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81</xdr:row>
          <xdr:rowOff>9525</xdr:rowOff>
        </xdr:from>
        <xdr:to>
          <xdr:col>7</xdr:col>
          <xdr:colOff>285750</xdr:colOff>
          <xdr:row>82</xdr:row>
          <xdr:rowOff>0</xdr:rowOff>
        </xdr:to>
        <xdr:sp macro="" textlink="">
          <xdr:nvSpPr>
            <xdr:cNvPr id="2160" name="Drop Down 112" hidden="1">
              <a:extLst>
                <a:ext uri="{63B3BB69-23CF-44E3-9099-C40C66FF867C}">
                  <a14:compatExt spid="_x0000_s2160"/>
                </a:ext>
                <a:ext uri="{FF2B5EF4-FFF2-40B4-BE49-F238E27FC236}">
                  <a16:creationId xmlns:a16="http://schemas.microsoft.com/office/drawing/2014/main" id="{00000000-0008-0000-0A00-000070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E:\Dokumente%20und%20Einstellungen\lvu\Lokale%20Einstellungen\Temporary%20Internet%20Files\OLK39\ungesch&#252;tzt\07-01a-ungesch&#252;tzt.xls"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Dokumente%20und%20Einstellungen/lvu/Lokale%20Einstellungen/Temporary%20Internet%20Files/OLK39/ungesch&#252;tzt/07-01a-ungesch&#252;tzt.xls" TargetMode="External"/><Relationship Id="rId1" Type="http://schemas.openxmlformats.org/officeDocument/2006/relationships/externalLinkPath" Target="/Dokumente%20und%20Einstellungen/lvu/Lokale%20Einstellungen/Temporary%20Internet%20Files/OLK39/ungesch&#252;tzt/07-01a-ungesch&#252;tzt.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E:\Daten\TABELLEN\LVU\Ergebnistabellen\2007\ungesch&#252;tzt\ungesch&#252;tzt\07-01a-ungesch&#252;tzt.xls" TargetMode="External"/></Relationships>
</file>

<file path=xl/externalLinks/_rels/externalLink4.xml.rels><?xml version="1.0" encoding="UTF-8" standalone="yes"?>
<Relationships xmlns="http://schemas.openxmlformats.org/package/2006/relationships"><Relationship Id="rId2" Type="http://schemas.openxmlformats.org/officeDocument/2006/relationships/externalLinkPath" Target="../../../../TABELLEN/LVU/Ergebnistabellen/2007/ungesch&#252;tzt/07-01a-ungesch&#252;tzt.xls" TargetMode="External"/><Relationship Id="rId1" Type="http://schemas.openxmlformats.org/officeDocument/2006/relationships/externalLinkPath" Target="/Daten/TABELLEN/LVU/Ergebnistabellen/2007/ungesch&#252;tzt/07-01a-ungesch&#252;tzt.xls"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R:\Daten\TABELLEN\LVU\Ergebnistabellen\2007\ungesch&#252;tzt\ungesch&#252;tzt\07-01a-ungesch&#252;tzt.xls" TargetMode="External"/></Relationships>
</file>

<file path=xl/externalLinks/_rels/externalLink6.xml.rels><?xml version="1.0" encoding="UTF-8" standalone="yes"?>
<Relationships xmlns="http://schemas.openxmlformats.org/package/2006/relationships"><Relationship Id="rId2" Type="http://schemas.openxmlformats.org/officeDocument/2006/relationships/externalLinkPath" Target="../../../../TABELLEN/LVU/Ergebnistabellen/2013/ungeschuetzt/2007/ungesch&#252;tzt/ungesch&#252;tzt/07-01a-ungesch&#252;tzt.xls" TargetMode="External"/><Relationship Id="rId1" Type="http://schemas.openxmlformats.org/officeDocument/2006/relationships/externalLinkPath" Target="/Daten/TABELLEN/LVU/Ergebnistabellen/2013/ungeschuetzt/2007/ungesch&#252;tzt/ungesch&#252;tzt/07-01a-ungesch&#252;tzt.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R:\TABELLEN\LVU\Ergebnistabellen\2013\ungeschuetzt\Daten\TABELLEN\LVU\Ergebnistabellen\2007\ungesch&#252;tzt\ungesch&#252;tzt\07-01a-ungesch&#252;tzt.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R:\Daten\TABELLEN\LVU\Ergebnistabellen\2007\ungesch&#252;tzt\07-01a-ungesch&#252;tzt.xls" TargetMode="External"/></Relationships>
</file>

<file path=xl/externalLinks/_rels/externalLink9.xml.rels><?xml version="1.0" encoding="UTF-8" standalone="yes"?>
<Relationships xmlns="http://schemas.openxmlformats.org/package/2006/relationships"><Relationship Id="rId2" Type="http://schemas.openxmlformats.org/officeDocument/2006/relationships/externalLinkPath" Target="../../../../TABELLEN/LVU/Ergebnistabellen/2007/ungesch&#252;tzt/ungesch&#252;tzt/07-01a-ungesch&#252;tzt.xls" TargetMode="External"/><Relationship Id="rId1" Type="http://schemas.openxmlformats.org/officeDocument/2006/relationships/externalLinkPath" Target="/Daten/TABELLEN/LVU/Ergebnistabellen/2007/ungesch&#252;tzt/ungesch&#252;tzt/07-01a-ungesch&#252;tzt.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X:\Daten\TABELLEN\LVU\Ergebnistabellen\2007\ungesch&#252;tzt\ungesch&#252;tzt\07-01a-ungesch&#252;tzt.xls" TargetMode="External"/></Relationships>
</file>

<file path=xl/externalLinks/_rels/externalLink11.xml.rels><?xml version="1.0" encoding="UTF-8" standalone="yes"?>
<Relationships xmlns="http://schemas.openxmlformats.org/package/2006/relationships"><Relationship Id="rId3" Type="http://schemas.openxmlformats.org/officeDocument/2006/relationships/externalLinkPath" Target="../../../../TABELLEN/LVU/Ergebnistabellen/2026/ungesch&#252;tzt/2026-01d-ungesch&#252;tzt.xlsx" TargetMode="External"/><Relationship Id="rId2" Type="http://schemas.openxmlformats.org/officeDocument/2006/relationships/externalLinkPath" Target="file:///C:\Daten\TABELLEN\LVU\Ergebnistabellen\2026\ungesch&#252;tzt\2026-01d-ungesch&#252;tzt.xlsx" TargetMode="External"/><Relationship Id="rId1" Type="http://schemas.openxmlformats.org/officeDocument/2006/relationships/externalLinkPath" Target="/Daten/TABELLEN/LVU/Ergebnistabellen/2026/ungesch&#252;tzt/2026-01d-ungesch&#252;tz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 (1)"/>
      <sheetName val="Hinweise (2)"/>
      <sheetName val="Hinweise (3)"/>
      <sheetName val="Hints (1)"/>
      <sheetName val="Kontakt"/>
      <sheetName val="Teilnehmerdaten"/>
      <sheetName val="Ergebnisse"/>
      <sheetName val="Mitteilungen"/>
      <sheetName val="Parameter1"/>
      <sheetName val="Parameter2"/>
      <sheetName val="Parameter3"/>
      <sheetName val="Parameter4"/>
      <sheetName val="Parameter5"/>
      <sheetName val="Parameter6"/>
      <sheetName val="Parameter7"/>
      <sheetName val="Parameter8"/>
      <sheetName val="Parameter9"/>
      <sheetName val="Tabelle1"/>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ow r="3">
          <cell r="B3" t="str">
            <v>§ 64 LFGB Nr. L 06.00-6 (07.00-6)</v>
          </cell>
        </row>
        <row r="4">
          <cell r="B4" t="str">
            <v>§ 64 LFGB Nr. L 06.00-6, modifiziert</v>
          </cell>
        </row>
        <row r="5">
          <cell r="B5" t="str">
            <v>nach Büchi-Caviezel</v>
          </cell>
        </row>
        <row r="6">
          <cell r="B6" t="str">
            <v>nach Weibull-Stoldt</v>
          </cell>
        </row>
        <row r="7">
          <cell r="B7" t="str">
            <v>Extraktion mit Petrolether (Methode nach Grossfeld)</v>
          </cell>
        </row>
        <row r="8">
          <cell r="B8" t="str">
            <v>nach Gerber</v>
          </cell>
        </row>
        <row r="9">
          <cell r="B9" t="str">
            <v>Extraktion aus der Trockenmasse</v>
          </cell>
        </row>
        <row r="10">
          <cell r="B10" t="str">
            <v>Mikrowellenextraktion</v>
          </cell>
        </row>
        <row r="11">
          <cell r="B11" t="str">
            <v>Schweizerisches Lebensmittelbuch Kapitel 11/5.7</v>
          </cell>
        </row>
        <row r="12">
          <cell r="B12" t="str">
            <v>NMR</v>
          </cell>
        </row>
        <row r="13">
          <cell r="B13" t="str">
            <v>Bestimmung aus der Trockenmasse, ohne Säureaufschluss, Extraktion mit Soxtherm</v>
          </cell>
        </row>
        <row r="14">
          <cell r="B14" t="str">
            <v>Butyrometer-Methode</v>
          </cell>
        </row>
        <row r="15">
          <cell r="B15" t="str">
            <v>Mikromethode nach E. Schulte DLR 3/21 S. 85-89</v>
          </cell>
        </row>
        <row r="16">
          <cell r="B16" t="str">
            <v>Fosslet</v>
          </cell>
        </row>
        <row r="17">
          <cell r="B17" t="str">
            <v>Sonstiges</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inweise (1)"/>
      <sheetName val="Hinweise (2)"/>
      <sheetName val="Hinweise (3)"/>
      <sheetName val="Hints (1)"/>
      <sheetName val="Kontakt"/>
      <sheetName val="Teilnehmerdaten"/>
      <sheetName val="Ergebnisse"/>
      <sheetName val="Mitteilungen"/>
      <sheetName val="Parameter1"/>
      <sheetName val="Parameter2"/>
      <sheetName val="Parameter3"/>
      <sheetName val="Parameter4"/>
      <sheetName val="Parameter5"/>
      <sheetName val="Parameter6"/>
      <sheetName val="Parameter7"/>
      <sheetName val="Parameter8"/>
      <sheetName val="Parameter9"/>
      <sheetName val="Tabelle1"/>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ow r="3">
          <cell r="B3" t="str">
            <v>§ 64 LFGB Nr. L 06.00-6 (07.00-6)</v>
          </cell>
        </row>
        <row r="4">
          <cell r="B4" t="str">
            <v>§ 64 LFGB Nr. L 06.00-6, modifiziert</v>
          </cell>
        </row>
        <row r="5">
          <cell r="B5" t="str">
            <v>nach Büchi-Caviezel</v>
          </cell>
        </row>
        <row r="6">
          <cell r="B6" t="str">
            <v>nach Weibull-Stoldt</v>
          </cell>
        </row>
        <row r="7">
          <cell r="B7" t="str">
            <v>Extraktion mit Petrolether (Methode nach Grossfeld)</v>
          </cell>
        </row>
        <row r="8">
          <cell r="B8" t="str">
            <v>nach Gerber</v>
          </cell>
        </row>
        <row r="9">
          <cell r="B9" t="str">
            <v>Extraktion aus der Trockenmasse</v>
          </cell>
        </row>
        <row r="10">
          <cell r="B10" t="str">
            <v>Mikrowellenextraktion</v>
          </cell>
        </row>
        <row r="11">
          <cell r="B11" t="str">
            <v>Schweizerisches Lebensmittelbuch Kapitel 11/5.7</v>
          </cell>
        </row>
        <row r="12">
          <cell r="B12" t="str">
            <v>NMR</v>
          </cell>
        </row>
        <row r="13">
          <cell r="B13" t="str">
            <v>Bestimmung aus der Trockenmasse, ohne Säureaufschluss, Extraktion mit Soxtherm</v>
          </cell>
        </row>
        <row r="14">
          <cell r="B14" t="str">
            <v>Butyrometer-Methode</v>
          </cell>
        </row>
        <row r="15">
          <cell r="B15" t="str">
            <v>Mikromethode nach E. Schulte DLR 3/21 S. 85-89</v>
          </cell>
        </row>
        <row r="16">
          <cell r="B16" t="str">
            <v>Fosslet</v>
          </cell>
        </row>
        <row r="17">
          <cell r="B17" t="str">
            <v>Sonstiges</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 (1)"/>
      <sheetName val="Hinweise (2)"/>
      <sheetName val="Hinweise (3)"/>
      <sheetName val="Hints (1)"/>
      <sheetName val="Kontakt"/>
      <sheetName val="Teilnehmerdaten"/>
      <sheetName val="Ergebnisse"/>
      <sheetName val="Mitteilungen"/>
      <sheetName val="Parameter1"/>
      <sheetName val="Parameter2"/>
      <sheetName val="Parameter3"/>
      <sheetName val="Parameter4"/>
      <sheetName val="Parameter5"/>
      <sheetName val="Parameter6"/>
      <sheetName val="Parameter7"/>
      <sheetName val="Parameter8"/>
      <sheetName val="Parameter9"/>
      <sheetName val="Tabelle1"/>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ow r="3">
          <cell r="B3" t="str">
            <v>§ 64 LFGB Nr. L 06.00-6 (07.00-6)</v>
          </cell>
        </row>
        <row r="4">
          <cell r="B4" t="str">
            <v>§ 64 LFGB Nr. L 06.00-6, modifiziert</v>
          </cell>
        </row>
        <row r="5">
          <cell r="B5" t="str">
            <v>nach Büchi-Caviezel</v>
          </cell>
        </row>
        <row r="6">
          <cell r="B6" t="str">
            <v>nach Weibull-Stoldt</v>
          </cell>
        </row>
        <row r="7">
          <cell r="B7" t="str">
            <v>Extraktion mit Petrolether (Methode nach Grossfeld)</v>
          </cell>
        </row>
        <row r="8">
          <cell r="B8" t="str">
            <v>nach Gerber</v>
          </cell>
        </row>
        <row r="9">
          <cell r="B9" t="str">
            <v>Extraktion aus der Trockenmasse</v>
          </cell>
        </row>
        <row r="10">
          <cell r="B10" t="str">
            <v>Mikrowellenextraktion</v>
          </cell>
        </row>
        <row r="11">
          <cell r="B11" t="str">
            <v>Schweizerisches Lebensmittelbuch Kapitel 11/5.7</v>
          </cell>
        </row>
        <row r="12">
          <cell r="B12" t="str">
            <v>NMR</v>
          </cell>
        </row>
        <row r="13">
          <cell r="B13" t="str">
            <v>Bestimmung aus der Trockenmasse, ohne Säureaufschluss, Extraktion mit Soxtherm</v>
          </cell>
        </row>
        <row r="14">
          <cell r="B14" t="str">
            <v>Butyrometer-Methode</v>
          </cell>
        </row>
        <row r="15">
          <cell r="B15" t="str">
            <v>Mikromethode nach E. Schulte DLR 3/21 S. 85-89</v>
          </cell>
        </row>
        <row r="16">
          <cell r="B16" t="str">
            <v>Fosslet</v>
          </cell>
        </row>
        <row r="17">
          <cell r="B17" t="str">
            <v>Sonstiges</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inweise (1)"/>
      <sheetName val="Hinweise (2)"/>
      <sheetName val="Hinweise (3)"/>
      <sheetName val="Hints (1)"/>
      <sheetName val="Kontakt"/>
      <sheetName val="Teilnehmerdaten"/>
      <sheetName val="Ergebnisse"/>
      <sheetName val="Mitteilungen"/>
      <sheetName val="Parameter1"/>
      <sheetName val="Parameter2"/>
      <sheetName val="Parameter3"/>
      <sheetName val="Parameter4"/>
      <sheetName val="Parameter5"/>
      <sheetName val="Parameter6"/>
      <sheetName val="Parameter7"/>
      <sheetName val="Parameter8"/>
      <sheetName val="Parameter9"/>
      <sheetName val="Tabel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sheetData sheetId="9">
        <row r="3">
          <cell r="B3" t="str">
            <v>§ 64 LFGB Nr. L 06.00-6 (07.00-6)</v>
          </cell>
        </row>
        <row r="4">
          <cell r="B4" t="str">
            <v>§ 64 LFGB Nr. L 06.00-6, modifiziert</v>
          </cell>
        </row>
        <row r="5">
          <cell r="B5" t="str">
            <v>nach Büchi-Caviezel</v>
          </cell>
        </row>
        <row r="6">
          <cell r="B6" t="str">
            <v>nach Weibull-Stoldt</v>
          </cell>
        </row>
        <row r="7">
          <cell r="B7" t="str">
            <v>Extraktion mit Petrolether (Methode nach Grossfeld)</v>
          </cell>
        </row>
        <row r="8">
          <cell r="B8" t="str">
            <v>nach Gerber</v>
          </cell>
        </row>
        <row r="9">
          <cell r="B9" t="str">
            <v>Extraktion aus der Trockenmasse</v>
          </cell>
        </row>
        <row r="10">
          <cell r="B10" t="str">
            <v>Mikrowellenextraktion</v>
          </cell>
        </row>
        <row r="11">
          <cell r="B11" t="str">
            <v>Schweizerisches Lebensmittelbuch Kapitel 11/5.7</v>
          </cell>
        </row>
        <row r="12">
          <cell r="B12" t="str">
            <v>NMR</v>
          </cell>
        </row>
        <row r="13">
          <cell r="B13" t="str">
            <v>Bestimmung aus der Trockenmasse, ohne Säureaufschluss, Extraktion mit Soxtherm</v>
          </cell>
        </row>
        <row r="14">
          <cell r="B14" t="str">
            <v>Butyrometer-Methode</v>
          </cell>
        </row>
        <row r="15">
          <cell r="B15" t="str">
            <v>Mikromethode nach E. Schulte DLR 3/21 S. 85-89</v>
          </cell>
        </row>
        <row r="16">
          <cell r="B16" t="str">
            <v>Fosslet</v>
          </cell>
        </row>
        <row r="17">
          <cell r="B17" t="str">
            <v>Sonstiges</v>
          </cell>
        </row>
        <row r="18">
          <cell r="B18" t="str">
            <v>Butyrometer Methode</v>
          </cell>
        </row>
      </sheetData>
      <sheetData sheetId="10"/>
      <sheetData sheetId="11" refreshError="1"/>
      <sheetData sheetId="12"/>
      <sheetData sheetId="13" refreshError="1"/>
      <sheetData sheetId="14" refreshError="1"/>
      <sheetData sheetId="15" refreshError="1"/>
      <sheetData sheetId="16" refreshError="1"/>
      <sheetData sheetId="17"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 (1)"/>
      <sheetName val="Hinweise (2)"/>
      <sheetName val="Hinweise (3)"/>
      <sheetName val="Hints (1)"/>
      <sheetName val="Kontakt"/>
      <sheetName val="Teilnehmerdaten"/>
      <sheetName val="Ergebnisse"/>
      <sheetName val="Mitteilungen"/>
      <sheetName val="Parameter1"/>
      <sheetName val="Parameter2"/>
      <sheetName val="Parameter3"/>
      <sheetName val="Parameter4"/>
      <sheetName val="Parameter5"/>
      <sheetName val="Parameter6"/>
      <sheetName val="Parameter7"/>
      <sheetName val="Parameter8"/>
      <sheetName val="Parameter9"/>
      <sheetName val="Tabelle1"/>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ow r="3">
          <cell r="B3" t="str">
            <v>§ 64 LFGB Nr. L 06.00-6 (07.00-6)</v>
          </cell>
        </row>
        <row r="4">
          <cell r="B4" t="str">
            <v>§ 64 LFGB Nr. L 06.00-6, modifiziert</v>
          </cell>
        </row>
        <row r="5">
          <cell r="B5" t="str">
            <v>nach Büchi-Caviezel</v>
          </cell>
        </row>
        <row r="6">
          <cell r="B6" t="str">
            <v>nach Weibull-Stoldt</v>
          </cell>
        </row>
        <row r="7">
          <cell r="B7" t="str">
            <v>Extraktion mit Petrolether (Methode nach Grossfeld)</v>
          </cell>
        </row>
        <row r="8">
          <cell r="B8" t="str">
            <v>nach Gerber</v>
          </cell>
        </row>
        <row r="9">
          <cell r="B9" t="str">
            <v>Extraktion aus der Trockenmasse</v>
          </cell>
        </row>
        <row r="10">
          <cell r="B10" t="str">
            <v>Mikrowellenextraktion</v>
          </cell>
        </row>
        <row r="11">
          <cell r="B11" t="str">
            <v>Schweizerisches Lebensmittelbuch Kapitel 11/5.7</v>
          </cell>
        </row>
        <row r="12">
          <cell r="B12" t="str">
            <v>NMR</v>
          </cell>
        </row>
        <row r="13">
          <cell r="B13" t="str">
            <v>Bestimmung aus der Trockenmasse, ohne Säureaufschluss, Extraktion mit Soxtherm</v>
          </cell>
        </row>
        <row r="14">
          <cell r="B14" t="str">
            <v>Butyrometer-Methode</v>
          </cell>
        </row>
        <row r="15">
          <cell r="B15" t="str">
            <v>Mikromethode nach E. Schulte DLR 3/21 S. 85-89</v>
          </cell>
        </row>
        <row r="16">
          <cell r="B16" t="str">
            <v>Fosslet</v>
          </cell>
        </row>
        <row r="17">
          <cell r="B17" t="str">
            <v>Sonstiges</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inweise (1)"/>
      <sheetName val="Hinweise (2)"/>
      <sheetName val="Hinweise (3)"/>
      <sheetName val="Hints (1)"/>
      <sheetName val="Kontakt"/>
      <sheetName val="Teilnehmerdaten"/>
      <sheetName val="Ergebnisse"/>
      <sheetName val="Mitteilungen"/>
      <sheetName val="Parameter1"/>
      <sheetName val="Parameter2"/>
      <sheetName val="Parameter3"/>
      <sheetName val="Parameter4"/>
      <sheetName val="Parameter5"/>
      <sheetName val="Parameter6"/>
      <sheetName val="Parameter7"/>
      <sheetName val="Parameter8"/>
      <sheetName val="Parameter9"/>
      <sheetName val="Tabelle1"/>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ow r="3">
          <cell r="B3" t="str">
            <v>§ 64 LFGB Nr. L 06.00-6 (07.00-6)</v>
          </cell>
        </row>
        <row r="4">
          <cell r="B4" t="str">
            <v>§ 64 LFGB Nr. L 06.00-6, modifiziert</v>
          </cell>
        </row>
        <row r="5">
          <cell r="B5" t="str">
            <v>nach Büchi-Caviezel</v>
          </cell>
        </row>
        <row r="6">
          <cell r="B6" t="str">
            <v>nach Weibull-Stoldt</v>
          </cell>
        </row>
        <row r="7">
          <cell r="B7" t="str">
            <v>Extraktion mit Petrolether (Methode nach Grossfeld)</v>
          </cell>
        </row>
        <row r="8">
          <cell r="B8" t="str">
            <v>nach Gerber</v>
          </cell>
        </row>
        <row r="9">
          <cell r="B9" t="str">
            <v>Extraktion aus der Trockenmasse</v>
          </cell>
        </row>
        <row r="10">
          <cell r="B10" t="str">
            <v>Mikrowellenextraktion</v>
          </cell>
        </row>
        <row r="11">
          <cell r="B11" t="str">
            <v>Schweizerisches Lebensmittelbuch Kapitel 11/5.7</v>
          </cell>
        </row>
        <row r="12">
          <cell r="B12" t="str">
            <v>NMR</v>
          </cell>
        </row>
        <row r="13">
          <cell r="B13" t="str">
            <v>Bestimmung aus der Trockenmasse, ohne Säureaufschluss, Extraktion mit Soxtherm</v>
          </cell>
        </row>
        <row r="14">
          <cell r="B14" t="str">
            <v>Butyrometer-Methode</v>
          </cell>
        </row>
        <row r="15">
          <cell r="B15" t="str">
            <v>Mikromethode nach E. Schulte DLR 3/21 S. 85-89</v>
          </cell>
        </row>
        <row r="16">
          <cell r="B16" t="str">
            <v>Fosslet</v>
          </cell>
        </row>
        <row r="17">
          <cell r="B17" t="str">
            <v>Sonstiges</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 (1)"/>
      <sheetName val="Hinweise (2)"/>
      <sheetName val="Hinweise (3)"/>
      <sheetName val="Hints (1)"/>
      <sheetName val="Kontakt"/>
      <sheetName val="Teilnehmerdaten"/>
      <sheetName val="Ergebnisse"/>
      <sheetName val="Mitteilungen"/>
      <sheetName val="Parameter1"/>
      <sheetName val="Parameter2"/>
      <sheetName val="Parameter3"/>
      <sheetName val="Parameter4"/>
      <sheetName val="Parameter5"/>
      <sheetName val="Parameter6"/>
      <sheetName val="Parameter7"/>
      <sheetName val="Parameter8"/>
      <sheetName val="Parameter9"/>
      <sheetName val="Tabelle1"/>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ow r="3">
          <cell r="B3" t="str">
            <v>§ 64 LFGB Nr. L 06.00-6 (07.00-6)</v>
          </cell>
        </row>
        <row r="4">
          <cell r="B4" t="str">
            <v>§ 64 LFGB Nr. L 06.00-6, modifiziert</v>
          </cell>
        </row>
        <row r="5">
          <cell r="B5" t="str">
            <v>nach Büchi-Caviezel</v>
          </cell>
        </row>
        <row r="6">
          <cell r="B6" t="str">
            <v>nach Weibull-Stoldt</v>
          </cell>
        </row>
        <row r="7">
          <cell r="B7" t="str">
            <v>Extraktion mit Petrolether (Methode nach Grossfeld)</v>
          </cell>
        </row>
        <row r="8">
          <cell r="B8" t="str">
            <v>nach Gerber</v>
          </cell>
        </row>
        <row r="9">
          <cell r="B9" t="str">
            <v>Extraktion aus der Trockenmasse</v>
          </cell>
        </row>
        <row r="10">
          <cell r="B10" t="str">
            <v>Mikrowellenextraktion</v>
          </cell>
        </row>
        <row r="11">
          <cell r="B11" t="str">
            <v>Schweizerisches Lebensmittelbuch Kapitel 11/5.7</v>
          </cell>
        </row>
        <row r="12">
          <cell r="B12" t="str">
            <v>NMR</v>
          </cell>
        </row>
        <row r="13">
          <cell r="B13" t="str">
            <v>Bestimmung aus der Trockenmasse, ohne Säureaufschluss, Extraktion mit Soxtherm</v>
          </cell>
        </row>
        <row r="14">
          <cell r="B14" t="str">
            <v>Butyrometer-Methode</v>
          </cell>
        </row>
        <row r="15">
          <cell r="B15" t="str">
            <v>Mikromethode nach E. Schulte DLR 3/21 S. 85-89</v>
          </cell>
        </row>
        <row r="16">
          <cell r="B16" t="str">
            <v>Fosslet</v>
          </cell>
        </row>
        <row r="17">
          <cell r="B17" t="str">
            <v>Sonstiges</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 (1)"/>
      <sheetName val="Hinweise (2)"/>
      <sheetName val="Hinweise (3)"/>
      <sheetName val="Hints (1)"/>
      <sheetName val="Kontakt"/>
      <sheetName val="Teilnehmerdaten"/>
      <sheetName val="Ergebnisse"/>
      <sheetName val="Mitteilungen"/>
      <sheetName val="Parameter1"/>
      <sheetName val="Parameter2"/>
      <sheetName val="Parameter3"/>
      <sheetName val="Parameter4"/>
      <sheetName val="Parameter5"/>
      <sheetName val="Parameter6"/>
      <sheetName val="Parameter7"/>
      <sheetName val="Parameter8"/>
      <sheetName val="Parameter9"/>
      <sheetName val="Tabelle1"/>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ow r="3">
          <cell r="B3" t="str">
            <v>§ 64 LFGB Nr. L 06.00-6 (07.00-6)</v>
          </cell>
        </row>
        <row r="4">
          <cell r="B4" t="str">
            <v>§ 64 LFGB Nr. L 06.00-6, modifiziert</v>
          </cell>
        </row>
        <row r="5">
          <cell r="B5" t="str">
            <v>nach Büchi-Caviezel</v>
          </cell>
        </row>
        <row r="6">
          <cell r="B6" t="str">
            <v>nach Weibull-Stoldt</v>
          </cell>
        </row>
        <row r="7">
          <cell r="B7" t="str">
            <v>Extraktion mit Petrolether (Methode nach Grossfeld)</v>
          </cell>
        </row>
        <row r="8">
          <cell r="B8" t="str">
            <v>nach Gerber</v>
          </cell>
        </row>
        <row r="9">
          <cell r="B9" t="str">
            <v>Extraktion aus der Trockenmasse</v>
          </cell>
        </row>
        <row r="10">
          <cell r="B10" t="str">
            <v>Mikrowellenextraktion</v>
          </cell>
        </row>
        <row r="11">
          <cell r="B11" t="str">
            <v>Schweizerisches Lebensmittelbuch Kapitel 11/5.7</v>
          </cell>
        </row>
        <row r="12">
          <cell r="B12" t="str">
            <v>NMR</v>
          </cell>
        </row>
        <row r="13">
          <cell r="B13" t="str">
            <v>Bestimmung aus der Trockenmasse, ohne Säureaufschluss, Extraktion mit Soxtherm</v>
          </cell>
        </row>
        <row r="14">
          <cell r="B14" t="str">
            <v>Butyrometer-Methode</v>
          </cell>
        </row>
        <row r="15">
          <cell r="B15" t="str">
            <v>Mikromethode nach E. Schulte DLR 3/21 S. 85-89</v>
          </cell>
        </row>
        <row r="16">
          <cell r="B16" t="str">
            <v>Fosslet</v>
          </cell>
        </row>
        <row r="17">
          <cell r="B17" t="str">
            <v>Extraktion der Trockenmasse nach Grossfeld</v>
          </cell>
        </row>
        <row r="18">
          <cell r="B18" t="str">
            <v>Butyrometer Methode</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Hinweise (1)"/>
      <sheetName val="Hinweise (2)"/>
      <sheetName val="Hinweise (3)"/>
      <sheetName val="Hints (1)"/>
      <sheetName val="Kontakt"/>
      <sheetName val="Teilnehmerdaten"/>
      <sheetName val="Ergebnisse"/>
      <sheetName val="Mitteilungen"/>
      <sheetName val="Parameter1"/>
      <sheetName val="Parameter2"/>
      <sheetName val="Parameter3"/>
      <sheetName val="Parameter4"/>
      <sheetName val="Parameter5"/>
      <sheetName val="Parameter6"/>
      <sheetName val="Parameter7"/>
      <sheetName val="Parameter8"/>
      <sheetName val="Parameter9"/>
      <sheetName val="Tabelle1"/>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ow r="3">
          <cell r="B3" t="str">
            <v>§ 64 LFGB Nr. L 06.00-6 (07.00-6)</v>
          </cell>
        </row>
        <row r="4">
          <cell r="B4" t="str">
            <v>§ 64 LFGB Nr. L 06.00-6, modifiziert</v>
          </cell>
        </row>
        <row r="5">
          <cell r="B5" t="str">
            <v>nach Büchi-Caviezel</v>
          </cell>
        </row>
        <row r="6">
          <cell r="B6" t="str">
            <v>nach Weibull-Stoldt</v>
          </cell>
        </row>
        <row r="7">
          <cell r="B7" t="str">
            <v>Extraktion mit Petrolether (Methode nach Grossfeld)</v>
          </cell>
        </row>
        <row r="8">
          <cell r="B8" t="str">
            <v>nach Gerber</v>
          </cell>
        </row>
        <row r="9">
          <cell r="B9" t="str">
            <v>Extraktion aus der Trockenmasse</v>
          </cell>
        </row>
        <row r="10">
          <cell r="B10" t="str">
            <v>Mikrowellenextraktion</v>
          </cell>
        </row>
        <row r="11">
          <cell r="B11" t="str">
            <v>Schweizerisches Lebensmittelbuch Kapitel 11/5.7</v>
          </cell>
        </row>
        <row r="12">
          <cell r="B12" t="str">
            <v>NMR</v>
          </cell>
        </row>
        <row r="13">
          <cell r="B13" t="str">
            <v>Bestimmung aus der Trockenmasse, ohne Säureaufschluss, Extraktion mit Soxtherm</v>
          </cell>
        </row>
        <row r="14">
          <cell r="B14" t="str">
            <v>Butyrometer-Methode</v>
          </cell>
        </row>
        <row r="15">
          <cell r="B15" t="str">
            <v>Mikromethode nach E. Schulte DLR 3/21 S. 85-89</v>
          </cell>
        </row>
        <row r="16">
          <cell r="B16" t="str">
            <v>Fosslet</v>
          </cell>
        </row>
        <row r="17">
          <cell r="B17" t="str">
            <v>Sonstiges</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inweise (1)"/>
      <sheetName val="Hinweise (2)"/>
      <sheetName val="Hinweise (3)"/>
      <sheetName val="Hints (1)"/>
      <sheetName val="Kontakt"/>
      <sheetName val="Teilnehmerdaten"/>
      <sheetName val="Ergebnisse"/>
      <sheetName val="Mitteilungen"/>
      <sheetName val="Parameter1"/>
      <sheetName val="Parameter2"/>
      <sheetName val="Parameter3"/>
      <sheetName val="Parameter4"/>
      <sheetName val="Parameter5"/>
      <sheetName val="Parameter6"/>
      <sheetName val="Parameter7"/>
      <sheetName val="Parameter8"/>
      <sheetName val="Parameter9"/>
      <sheetName val="Tabelle1"/>
    </sheetNames>
    <sheetDataSet>
      <sheetData sheetId="0" refreshError="1"/>
      <sheetData sheetId="1" refreshError="1"/>
      <sheetData sheetId="2" refreshError="1"/>
      <sheetData sheetId="3" refreshError="1"/>
      <sheetData sheetId="4" refreshError="1"/>
      <sheetData sheetId="5" refreshError="1"/>
      <sheetData sheetId="6"/>
      <sheetData sheetId="7" refreshError="1"/>
      <sheetData sheetId="8" refreshError="1"/>
      <sheetData sheetId="9">
        <row r="3">
          <cell r="B3" t="str">
            <v>§ 64 LFGB Nr. L 06.00-6 (07.00-6)</v>
          </cell>
        </row>
        <row r="4">
          <cell r="B4" t="str">
            <v>§ 64 LFGB Nr. L 06.00-6, modifiziert</v>
          </cell>
        </row>
        <row r="5">
          <cell r="B5" t="str">
            <v>nach Büchi-Caviezel</v>
          </cell>
        </row>
        <row r="6">
          <cell r="B6" t="str">
            <v>nach Weibull-Stoldt</v>
          </cell>
        </row>
        <row r="7">
          <cell r="B7" t="str">
            <v>Extraktion mit Petrolether (Methode nach Grossfeld)</v>
          </cell>
        </row>
        <row r="8">
          <cell r="B8" t="str">
            <v>nach Gerber</v>
          </cell>
        </row>
        <row r="9">
          <cell r="B9" t="str">
            <v>Extraktion aus der Trockenmasse</v>
          </cell>
        </row>
        <row r="10">
          <cell r="B10" t="str">
            <v>Mikrowellenextraktion</v>
          </cell>
        </row>
        <row r="11">
          <cell r="B11" t="str">
            <v>Schweizerisches Lebensmittelbuch Kapitel 11/5.7</v>
          </cell>
        </row>
        <row r="12">
          <cell r="B12" t="str">
            <v>NMR</v>
          </cell>
        </row>
        <row r="13">
          <cell r="B13" t="str">
            <v>Bestimmung aus der Trockenmasse, ohne Säureaufschluss, Extraktion mit Soxtherm</v>
          </cell>
        </row>
        <row r="14">
          <cell r="B14" t="str">
            <v>Butyrometer-Methode</v>
          </cell>
        </row>
        <row r="15">
          <cell r="B15" t="str">
            <v>Mikromethode nach E. Schulte DLR 3/21 S. 85-89</v>
          </cell>
        </row>
        <row r="16">
          <cell r="B16" t="str">
            <v>Fosslet</v>
          </cell>
        </row>
        <row r="17">
          <cell r="B17" t="str">
            <v>Sonstiges</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ignificance"/>
      <sheetName val="Reporting"/>
      <sheetName val="Short Instruction"/>
      <sheetName val="Auswertung"/>
      <sheetName val="Datenübernahme"/>
      <sheetName val="Signifikanz"/>
      <sheetName val="Ausfüllhinweise"/>
      <sheetName val="Kurzanleitung"/>
      <sheetName val="Kontakt"/>
      <sheetName val="Teilnehmerdaten"/>
      <sheetName val="Ergebnisse"/>
      <sheetName val="Mitteilungen"/>
      <sheetName val="Farbstoffe_qual"/>
      <sheetName val="Farbstoffe_quan"/>
      <sheetName val="Farbstoffe"/>
      <sheetName val="Phosphate"/>
      <sheetName val="Kollagen"/>
      <sheetName val="SLPhosphor"/>
      <sheetName val="Phosphat"/>
      <sheetName val="Natrium"/>
      <sheetName val="Wasser"/>
      <sheetName val="Fett"/>
      <sheetName val="Rohprotein"/>
      <sheetName val="pH-Wert"/>
      <sheetName val="NPN"/>
      <sheetName val="Asche"/>
      <sheetName val="Kochsalz"/>
    </sheetNames>
    <sheetDataSet>
      <sheetData sheetId="0"/>
      <sheetData sheetId="1"/>
      <sheetData sheetId="2" refreshError="1"/>
      <sheetData sheetId="3"/>
      <sheetData sheetId="4"/>
      <sheetData sheetId="5"/>
      <sheetData sheetId="6"/>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Set>
  </externalBook>
</externalLink>
</file>

<file path=xl/theme/theme1.xml><?xml version="1.0" encoding="utf-8"?>
<a:theme xmlns:a="http://schemas.openxmlformats.org/drawingml/2006/main" name="Larissa">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lvus.de/html/pdf/aprotec.php?file=anleitung.pdf" TargetMode="Externa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3" Type="http://schemas.openxmlformats.org/officeDocument/2006/relationships/ctrlProp" Target="../ctrlProps/ctrlProp9.xml"/><Relationship Id="rId18" Type="http://schemas.openxmlformats.org/officeDocument/2006/relationships/ctrlProp" Target="../ctrlProps/ctrlProp14.xml"/><Relationship Id="rId26" Type="http://schemas.openxmlformats.org/officeDocument/2006/relationships/ctrlProp" Target="../ctrlProps/ctrlProp22.xml"/><Relationship Id="rId21" Type="http://schemas.openxmlformats.org/officeDocument/2006/relationships/ctrlProp" Target="../ctrlProps/ctrlProp17.xml"/><Relationship Id="rId34" Type="http://schemas.openxmlformats.org/officeDocument/2006/relationships/ctrlProp" Target="../ctrlProps/ctrlProp30.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5" Type="http://schemas.openxmlformats.org/officeDocument/2006/relationships/ctrlProp" Target="../ctrlProps/ctrlProp21.xml"/><Relationship Id="rId33" Type="http://schemas.openxmlformats.org/officeDocument/2006/relationships/ctrlProp" Target="../ctrlProps/ctrlProp29.xml"/><Relationship Id="rId38" Type="http://schemas.openxmlformats.org/officeDocument/2006/relationships/comments" Target="../comments3.xml"/><Relationship Id="rId2" Type="http://schemas.openxmlformats.org/officeDocument/2006/relationships/printerSettings" Target="../printerSettings/printerSettings9.bin"/><Relationship Id="rId16" Type="http://schemas.openxmlformats.org/officeDocument/2006/relationships/ctrlProp" Target="../ctrlProps/ctrlProp12.xml"/><Relationship Id="rId20" Type="http://schemas.openxmlformats.org/officeDocument/2006/relationships/ctrlProp" Target="../ctrlProps/ctrlProp16.xml"/><Relationship Id="rId29" Type="http://schemas.openxmlformats.org/officeDocument/2006/relationships/ctrlProp" Target="../ctrlProps/ctrlProp25.xml"/><Relationship Id="rId1" Type="http://schemas.openxmlformats.org/officeDocument/2006/relationships/hyperlink" Target="mailto:ergebnisse@lvus.de" TargetMode="External"/><Relationship Id="rId6" Type="http://schemas.openxmlformats.org/officeDocument/2006/relationships/ctrlProp" Target="../ctrlProps/ctrlProp2.xml"/><Relationship Id="rId11" Type="http://schemas.openxmlformats.org/officeDocument/2006/relationships/ctrlProp" Target="../ctrlProps/ctrlProp7.xml"/><Relationship Id="rId24" Type="http://schemas.openxmlformats.org/officeDocument/2006/relationships/ctrlProp" Target="../ctrlProps/ctrlProp20.xml"/><Relationship Id="rId32" Type="http://schemas.openxmlformats.org/officeDocument/2006/relationships/ctrlProp" Target="../ctrlProps/ctrlProp28.xml"/><Relationship Id="rId37" Type="http://schemas.openxmlformats.org/officeDocument/2006/relationships/ctrlProp" Target="../ctrlProps/ctrlProp33.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28" Type="http://schemas.openxmlformats.org/officeDocument/2006/relationships/ctrlProp" Target="../ctrlProps/ctrlProp24.xml"/><Relationship Id="rId36" Type="http://schemas.openxmlformats.org/officeDocument/2006/relationships/ctrlProp" Target="../ctrlProps/ctrlProp32.xml"/><Relationship Id="rId10" Type="http://schemas.openxmlformats.org/officeDocument/2006/relationships/ctrlProp" Target="../ctrlProps/ctrlProp6.xml"/><Relationship Id="rId19" Type="http://schemas.openxmlformats.org/officeDocument/2006/relationships/ctrlProp" Target="../ctrlProps/ctrlProp15.xml"/><Relationship Id="rId31" Type="http://schemas.openxmlformats.org/officeDocument/2006/relationships/ctrlProp" Target="../ctrlProps/ctrlProp27.xml"/><Relationship Id="rId4" Type="http://schemas.openxmlformats.org/officeDocument/2006/relationships/vmlDrawing" Target="../drawings/vmlDrawing3.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 Id="rId27" Type="http://schemas.openxmlformats.org/officeDocument/2006/relationships/ctrlProp" Target="../ctrlProps/ctrlProp23.xml"/><Relationship Id="rId30" Type="http://schemas.openxmlformats.org/officeDocument/2006/relationships/ctrlProp" Target="../ctrlProps/ctrlProp26.xml"/><Relationship Id="rId35" Type="http://schemas.openxmlformats.org/officeDocument/2006/relationships/ctrlProp" Target="../ctrlProps/ctrlProp31.xml"/><Relationship Id="rId8" Type="http://schemas.openxmlformats.org/officeDocument/2006/relationships/ctrlProp" Target="../ctrlProps/ctrlProp4.xml"/><Relationship Id="rId3" Type="http://schemas.openxmlformats.org/officeDocument/2006/relationships/drawing" Target="../drawings/drawing3.xml"/></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2" Type="http://schemas.openxmlformats.org/officeDocument/2006/relationships/printerSettings" Target="../printerSettings/printerSettings18.bin"/><Relationship Id="rId1" Type="http://schemas.openxmlformats.org/officeDocument/2006/relationships/hyperlink" Target="mailto:ergebnisse@lvus.de" TargetMode="External"/></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94065E-50C5-4367-83B5-DA152395E296}">
  <dimension ref="A1:C13"/>
  <sheetViews>
    <sheetView workbookViewId="0">
      <selection activeCell="O47" sqref="O47"/>
    </sheetView>
  </sheetViews>
  <sheetFormatPr baseColWidth="10" defaultColWidth="11.42578125" defaultRowHeight="13.9" x14ac:dyDescent="0.4"/>
  <cols>
    <col min="1" max="2" width="27.640625" customWidth="1"/>
    <col min="3" max="3" width="30.42578125" customWidth="1"/>
  </cols>
  <sheetData>
    <row r="1" spans="1:3" ht="30.75" customHeight="1" x14ac:dyDescent="0.4">
      <c r="A1" s="185" t="s">
        <v>44</v>
      </c>
      <c r="B1" s="186"/>
      <c r="C1" s="186"/>
    </row>
    <row r="2" spans="1:3" ht="51.95" customHeight="1" x14ac:dyDescent="0.4">
      <c r="A2" s="187" t="s">
        <v>60</v>
      </c>
      <c r="B2" s="188"/>
      <c r="C2" s="188"/>
    </row>
    <row r="3" spans="1:3" ht="74.25" customHeight="1" x14ac:dyDescent="0.4">
      <c r="A3" s="187" t="s">
        <v>73</v>
      </c>
      <c r="B3" s="187"/>
      <c r="C3" s="187"/>
    </row>
    <row r="4" spans="1:3" ht="80.45" customHeight="1" x14ac:dyDescent="0.55000000000000004">
      <c r="A4" s="187" t="s">
        <v>76</v>
      </c>
      <c r="B4" s="188"/>
      <c r="C4" s="188"/>
    </row>
    <row r="5" spans="1:3" ht="30.5" customHeight="1" x14ac:dyDescent="0.45">
      <c r="A5" s="189"/>
      <c r="B5" s="189"/>
      <c r="C5" s="189"/>
    </row>
    <row r="6" spans="1:3" ht="30.5" customHeight="1" x14ac:dyDescent="0.4">
      <c r="A6" s="26" t="s">
        <v>45</v>
      </c>
    </row>
    <row r="7" spans="1:3" ht="54" customHeight="1" x14ac:dyDescent="0.4">
      <c r="A7" s="190" t="s">
        <v>46</v>
      </c>
      <c r="B7" s="191"/>
      <c r="C7" s="191"/>
    </row>
    <row r="9" spans="1:3" x14ac:dyDescent="0.4">
      <c r="A9" s="192" t="s">
        <v>47</v>
      </c>
      <c r="B9" s="192" t="s">
        <v>48</v>
      </c>
    </row>
    <row r="10" spans="1:3" ht="15.4" x14ac:dyDescent="0.4">
      <c r="A10" s="193">
        <v>1379</v>
      </c>
      <c r="B10" s="193">
        <v>1380</v>
      </c>
    </row>
    <row r="11" spans="1:3" ht="15.4" x14ac:dyDescent="0.4">
      <c r="A11" s="193">
        <v>179.34</v>
      </c>
      <c r="B11" s="193">
        <v>179</v>
      </c>
    </row>
    <row r="12" spans="1:3" ht="15.4" x14ac:dyDescent="0.4">
      <c r="A12" s="193">
        <v>80.12</v>
      </c>
      <c r="B12" s="193">
        <v>80.099999999999994</v>
      </c>
    </row>
    <row r="13" spans="1:3" ht="15.4" x14ac:dyDescent="0.4">
      <c r="A13" s="193">
        <v>7.8</v>
      </c>
      <c r="B13" s="194">
        <v>7.8</v>
      </c>
    </row>
  </sheetData>
  <sheetProtection password="CAA1" sheet="1" objects="1" scenarios="1"/>
  <mergeCells count="6">
    <mergeCell ref="A1:C1"/>
    <mergeCell ref="A2:C2"/>
    <mergeCell ref="A3:C3"/>
    <mergeCell ref="A4:C4"/>
    <mergeCell ref="A5:C5"/>
    <mergeCell ref="A7:C7"/>
  </mergeCells>
  <pageMargins left="0.9055118110236221" right="0.59055118110236227" top="0.78740157480314965" bottom="0.59055118110236227" header="0.39370078740157483" footer="0.39370078740157483"/>
  <pageSetup paperSize="9" orientation="portrait" r:id="rId1"/>
  <headerFooter alignWithMargins="0"/>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BF6BE-647C-4323-B29C-FFCE7C1F42C0}">
  <dimension ref="A1"/>
  <sheetViews>
    <sheetView workbookViewId="0"/>
  </sheetViews>
  <sheetFormatPr baseColWidth="10" defaultColWidth="11.42578125" defaultRowHeight="13.9" x14ac:dyDescent="0.4"/>
  <cols>
    <col min="1" max="16384" width="11.42578125" style="195"/>
  </cols>
  <sheetData/>
  <sheetProtection algorithmName="SHA-512" hashValue="jvtWpeIkSUJqlIlKjR4fKQpdJkUxMn2omuCbTyHVklFNroI/agcrmyFXk2E1wUaICEi3kth1W4iI//abrj/kvA==" saltValue="q5TCbdxVfCB4YX4xEtDAPQ==" spinCount="100000" sheet="1" objects="1" scenarios="1"/>
  <pageMargins left="0.78740157499999996" right="0.78740157499999996" top="0.984251969" bottom="0.984251969" header="0.4921259845" footer="0.4921259845"/>
  <pageSetup paperSize="9" orientation="portrait"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E86E5E-172A-4F79-BD99-F54773369CB9}">
  <dimension ref="A1:C7"/>
  <sheetViews>
    <sheetView workbookViewId="0">
      <selection sqref="A1:C1"/>
    </sheetView>
  </sheetViews>
  <sheetFormatPr baseColWidth="10" defaultColWidth="11.42578125" defaultRowHeight="13.9" x14ac:dyDescent="0.4"/>
  <cols>
    <col min="1" max="3" width="27.5703125" style="116" customWidth="1"/>
    <col min="4" max="16384" width="11.42578125" style="116"/>
  </cols>
  <sheetData>
    <row r="1" spans="1:3" s="120" customFormat="1" ht="15" x14ac:dyDescent="0.4">
      <c r="A1" s="164" t="s">
        <v>58</v>
      </c>
      <c r="B1" s="164"/>
      <c r="C1" s="164"/>
    </row>
    <row r="2" spans="1:3" s="120" customFormat="1" ht="79.7" customHeight="1" x14ac:dyDescent="0.4">
      <c r="A2" s="162" t="s">
        <v>433</v>
      </c>
      <c r="B2" s="163"/>
      <c r="C2" s="163"/>
    </row>
    <row r="3" spans="1:3" s="120" customFormat="1" ht="66.2" customHeight="1" x14ac:dyDescent="0.4">
      <c r="A3" s="162" t="s">
        <v>70</v>
      </c>
      <c r="B3" s="163"/>
      <c r="C3" s="163"/>
    </row>
    <row r="4" spans="1:3" s="120" customFormat="1" ht="45" customHeight="1" x14ac:dyDescent="0.4">
      <c r="A4" s="162" t="s">
        <v>59</v>
      </c>
      <c r="B4" s="163"/>
      <c r="C4" s="163"/>
    </row>
    <row r="5" spans="1:3" s="120" customFormat="1" ht="45" customHeight="1" x14ac:dyDescent="0.4">
      <c r="A5" s="162" t="s">
        <v>71</v>
      </c>
      <c r="B5" s="162"/>
      <c r="C5" s="162"/>
    </row>
    <row r="6" spans="1:3" s="120" customFormat="1" ht="70.25" customHeight="1" x14ac:dyDescent="0.4">
      <c r="A6" s="162" t="s">
        <v>72</v>
      </c>
      <c r="B6" s="163"/>
      <c r="C6" s="163"/>
    </row>
    <row r="7" spans="1:3" s="120" customFormat="1" ht="65.25" customHeight="1" x14ac:dyDescent="0.4">
      <c r="A7" s="162" t="s">
        <v>442</v>
      </c>
      <c r="B7" s="163"/>
      <c r="C7" s="163"/>
    </row>
  </sheetData>
  <sheetProtection algorithmName="SHA-512" hashValue="qyjWJkuFBsn3552BjlLbBC2pROTN3C82TI16D+DX+mfrt/Ahojq6aQUSoCLnZH2myrBt6wlajl5oMR2d77GLrg==" saltValue="+9CS7635utW6voRibuq3DA==" spinCount="100000" sheet="1" objects="1" scenarios="1"/>
  <mergeCells count="7">
    <mergeCell ref="A7:C7"/>
    <mergeCell ref="A1:C1"/>
    <mergeCell ref="A2:C2"/>
    <mergeCell ref="A3:C3"/>
    <mergeCell ref="A4:C4"/>
    <mergeCell ref="A5:C5"/>
    <mergeCell ref="A6:C6"/>
  </mergeCells>
  <pageMargins left="0.98425196850393704" right="0.59055118110236227" top="0.78740157480314965" bottom="0.78740157480314965" header="0.39370078740157483" footer="0.39370078740157483"/>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2DAE02-38F7-48F9-B5CB-9E9AD23350CD}">
  <dimension ref="A1:D16"/>
  <sheetViews>
    <sheetView workbookViewId="0"/>
  </sheetViews>
  <sheetFormatPr baseColWidth="10" defaultColWidth="11.42578125" defaultRowHeight="15.4" x14ac:dyDescent="0.45"/>
  <cols>
    <col min="1" max="3" width="27.5703125" style="123" customWidth="1"/>
    <col min="4" max="16384" width="11.42578125" style="123"/>
  </cols>
  <sheetData>
    <row r="1" spans="1:4" s="122" customFormat="1" x14ac:dyDescent="0.4">
      <c r="A1" s="121" t="s">
        <v>11</v>
      </c>
      <c r="B1" s="121"/>
      <c r="C1" s="121"/>
      <c r="D1" s="121"/>
    </row>
    <row r="2" spans="1:4" s="122" customFormat="1" ht="72" customHeight="1" x14ac:dyDescent="0.4">
      <c r="A2" s="166" t="s">
        <v>24</v>
      </c>
      <c r="B2" s="167"/>
      <c r="C2" s="167"/>
    </row>
    <row r="3" spans="1:4" s="122" customFormat="1" ht="59.45" customHeight="1" x14ac:dyDescent="0.4">
      <c r="A3" s="166" t="s">
        <v>25</v>
      </c>
      <c r="B3" s="167"/>
      <c r="C3" s="167"/>
    </row>
    <row r="4" spans="1:4" s="122" customFormat="1" ht="108" customHeight="1" x14ac:dyDescent="0.4">
      <c r="A4" s="166" t="s">
        <v>26</v>
      </c>
      <c r="B4" s="167"/>
      <c r="C4" s="167"/>
    </row>
    <row r="5" spans="1:4" s="122" customFormat="1" ht="154.5" customHeight="1" x14ac:dyDescent="0.4">
      <c r="A5" s="166" t="s">
        <v>27</v>
      </c>
      <c r="B5" s="166"/>
      <c r="C5" s="166"/>
    </row>
    <row r="6" spans="1:4" s="122" customFormat="1" ht="141.94999999999999" customHeight="1" x14ac:dyDescent="0.4">
      <c r="A6" s="166" t="s">
        <v>28</v>
      </c>
      <c r="B6" s="166"/>
      <c r="C6" s="166"/>
    </row>
    <row r="7" spans="1:4" s="122" customFormat="1" ht="195.2" customHeight="1" x14ac:dyDescent="0.4">
      <c r="A7" s="166" t="s">
        <v>434</v>
      </c>
      <c r="B7" s="167"/>
      <c r="C7" s="167"/>
    </row>
    <row r="8" spans="1:4" s="122" customFormat="1" ht="79.7" customHeight="1" x14ac:dyDescent="0.4">
      <c r="A8" s="166" t="s">
        <v>56</v>
      </c>
      <c r="B8" s="167"/>
      <c r="C8" s="167"/>
    </row>
    <row r="9" spans="1:4" x14ac:dyDescent="0.45">
      <c r="A9" s="165"/>
      <c r="B9" s="165"/>
      <c r="C9" s="165"/>
    </row>
    <row r="10" spans="1:4" x14ac:dyDescent="0.45">
      <c r="A10" s="165"/>
      <c r="B10" s="165"/>
      <c r="C10" s="165"/>
    </row>
    <row r="11" spans="1:4" x14ac:dyDescent="0.45">
      <c r="A11" s="165"/>
      <c r="B11" s="165"/>
      <c r="C11" s="165"/>
    </row>
    <row r="12" spans="1:4" x14ac:dyDescent="0.45">
      <c r="A12" s="165"/>
      <c r="B12" s="165"/>
      <c r="C12" s="165"/>
    </row>
    <row r="13" spans="1:4" x14ac:dyDescent="0.45">
      <c r="A13" s="165"/>
      <c r="B13" s="165"/>
      <c r="C13" s="165"/>
    </row>
    <row r="14" spans="1:4" x14ac:dyDescent="0.45">
      <c r="A14" s="165"/>
      <c r="B14" s="165"/>
      <c r="C14" s="165"/>
    </row>
    <row r="15" spans="1:4" x14ac:dyDescent="0.45">
      <c r="A15" s="165"/>
      <c r="B15" s="165"/>
      <c r="C15" s="165"/>
    </row>
    <row r="16" spans="1:4" x14ac:dyDescent="0.45">
      <c r="A16" s="165"/>
      <c r="B16" s="165"/>
      <c r="C16" s="165"/>
    </row>
  </sheetData>
  <sheetProtection algorithmName="SHA-512" hashValue="AxzhoPWIgiA9taQHQ2MlTlMKiif5nxPabGHkXKetUaJiVoGlDxC8RWK2k3c/ZPqUwPSIiRLbPDDbj6NxSj8Qrg==" saltValue="9CC76CQ7WjIPi2QPFDD5iA==" spinCount="100000" sheet="1" objects="1" scenarios="1"/>
  <mergeCells count="15">
    <mergeCell ref="A14:C14"/>
    <mergeCell ref="A15:C15"/>
    <mergeCell ref="A16:C16"/>
    <mergeCell ref="A8:C8"/>
    <mergeCell ref="A9:C9"/>
    <mergeCell ref="A10:C10"/>
    <mergeCell ref="A11:C11"/>
    <mergeCell ref="A12:C12"/>
    <mergeCell ref="A13:C13"/>
    <mergeCell ref="A2:C2"/>
    <mergeCell ref="A3:C3"/>
    <mergeCell ref="A4:C4"/>
    <mergeCell ref="A5:C5"/>
    <mergeCell ref="A6:C6"/>
    <mergeCell ref="A7:C7"/>
  </mergeCells>
  <pageMargins left="0.98425196850393704" right="0.59055118110236227" top="0.78740157480314965" bottom="0.59055118110236227" header="0.51181102362204722" footer="0.51181102362204722"/>
  <pageSetup paperSize="9" scale="95" orientation="portrait" r:id="rId1"/>
  <headerFooter alignWithMargins="0"/>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00F79F-AAB9-4E2F-BA29-366BCFDF99C0}">
  <sheetPr>
    <pageSetUpPr fitToPage="1"/>
  </sheetPr>
  <dimension ref="A1:E11"/>
  <sheetViews>
    <sheetView workbookViewId="0">
      <selection sqref="A1:C1"/>
    </sheetView>
  </sheetViews>
  <sheetFormatPr baseColWidth="10" defaultColWidth="11.42578125" defaultRowHeight="15.4" x14ac:dyDescent="0.45"/>
  <cols>
    <col min="1" max="3" width="27.5703125" style="124" customWidth="1"/>
    <col min="4" max="16384" width="11.42578125" style="124"/>
  </cols>
  <sheetData>
    <row r="1" spans="1:5" ht="27.75" customHeight="1" x14ac:dyDescent="0.45">
      <c r="A1" s="168" t="s">
        <v>435</v>
      </c>
      <c r="B1" s="168"/>
      <c r="C1" s="168"/>
    </row>
    <row r="2" spans="1:5" s="125" customFormat="1" ht="100.25" customHeight="1" x14ac:dyDescent="0.4">
      <c r="A2" s="166" t="s">
        <v>436</v>
      </c>
      <c r="B2" s="167"/>
      <c r="C2" s="167"/>
      <c r="E2" s="126"/>
    </row>
    <row r="3" spans="1:5" s="125" customFormat="1" ht="45" customHeight="1" x14ac:dyDescent="0.4">
      <c r="A3" s="166" t="s">
        <v>437</v>
      </c>
      <c r="B3" s="167"/>
      <c r="C3" s="167"/>
      <c r="E3" s="126"/>
    </row>
    <row r="4" spans="1:5" s="125" customFormat="1" ht="66.75" customHeight="1" x14ac:dyDescent="0.4">
      <c r="A4" s="169" t="s">
        <v>438</v>
      </c>
      <c r="B4" s="170"/>
      <c r="C4" s="171"/>
      <c r="E4" s="126"/>
    </row>
    <row r="5" spans="1:5" ht="30.75" x14ac:dyDescent="0.45">
      <c r="A5" s="127" t="s">
        <v>38</v>
      </c>
      <c r="B5" s="127" t="s">
        <v>41</v>
      </c>
    </row>
    <row r="6" spans="1:5" x14ac:dyDescent="0.45">
      <c r="A6" s="117">
        <v>1379</v>
      </c>
      <c r="B6" s="117">
        <v>1380</v>
      </c>
    </row>
    <row r="7" spans="1:5" x14ac:dyDescent="0.45">
      <c r="A7" s="117">
        <v>179.34</v>
      </c>
      <c r="B7" s="117">
        <v>179</v>
      </c>
    </row>
    <row r="8" spans="1:5" x14ac:dyDescent="0.45">
      <c r="A8" s="117">
        <v>80.12</v>
      </c>
      <c r="B8" s="117">
        <v>80.099999999999994</v>
      </c>
    </row>
    <row r="9" spans="1:5" x14ac:dyDescent="0.45">
      <c r="A9" s="117">
        <v>7.8</v>
      </c>
      <c r="B9" s="118">
        <v>7.8</v>
      </c>
    </row>
    <row r="10" spans="1:5" ht="24" hidden="1" customHeight="1" x14ac:dyDescent="0.45">
      <c r="A10" s="172"/>
      <c r="B10" s="173"/>
      <c r="C10" s="173"/>
    </row>
    <row r="11" spans="1:5" x14ac:dyDescent="0.45">
      <c r="A11" s="117">
        <v>7.8320000000000001E-2</v>
      </c>
      <c r="B11" s="128">
        <v>7.8299999999999995E-2</v>
      </c>
    </row>
  </sheetData>
  <sheetProtection algorithmName="SHA-512" hashValue="lbiIXwuhVHaJtYZpSrROIn06aXXPOhaXwFQDI8bhT4beNBovj+Vnck2mHugFk0kYbKLIjQs2dB+ffW4Ulu75tA==" saltValue="HaVEdGMsRCE4X+6W5x05xQ==" spinCount="100000" sheet="1" objects="1" scenarios="1"/>
  <mergeCells count="5">
    <mergeCell ref="A1:C1"/>
    <mergeCell ref="A2:C2"/>
    <mergeCell ref="A3:C3"/>
    <mergeCell ref="A4:C4"/>
    <mergeCell ref="A10:C10"/>
  </mergeCells>
  <pageMargins left="0.94488188976377963" right="0.59055118110236227" top="0.70866141732283472" bottom="0.51181102362204722" header="0.39370078740157483" footer="0.39370078740157483"/>
  <pageSetup paperSize="9" scale="78" orientation="portrait" r:id="rId1"/>
  <headerFooter alignWithMargins="0"/>
  <legacy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D458D-1C32-4CFC-9B73-A7F668869064}">
  <dimension ref="A1:H20"/>
  <sheetViews>
    <sheetView zoomScaleNormal="100" workbookViewId="0">
      <selection sqref="A1:H1"/>
    </sheetView>
  </sheetViews>
  <sheetFormatPr baseColWidth="10" defaultColWidth="11.42578125" defaultRowHeight="13.9" x14ac:dyDescent="0.4"/>
  <cols>
    <col min="1" max="8" width="10.5703125" style="119" customWidth="1"/>
    <col min="9" max="256" width="11.42578125" style="119"/>
    <col min="257" max="264" width="10.5703125" style="119" customWidth="1"/>
    <col min="265" max="512" width="11.42578125" style="119"/>
    <col min="513" max="520" width="10.5703125" style="119" customWidth="1"/>
    <col min="521" max="768" width="11.42578125" style="119"/>
    <col min="769" max="776" width="10.5703125" style="119" customWidth="1"/>
    <col min="777" max="1024" width="11.42578125" style="119"/>
    <col min="1025" max="1032" width="10.5703125" style="119" customWidth="1"/>
    <col min="1033" max="1280" width="11.42578125" style="119"/>
    <col min="1281" max="1288" width="10.5703125" style="119" customWidth="1"/>
    <col min="1289" max="1536" width="11.42578125" style="119"/>
    <col min="1537" max="1544" width="10.5703125" style="119" customWidth="1"/>
    <col min="1545" max="1792" width="11.42578125" style="119"/>
    <col min="1793" max="1800" width="10.5703125" style="119" customWidth="1"/>
    <col min="1801" max="2048" width="11.42578125" style="119"/>
    <col min="2049" max="2056" width="10.5703125" style="119" customWidth="1"/>
    <col min="2057" max="2304" width="11.42578125" style="119"/>
    <col min="2305" max="2312" width="10.5703125" style="119" customWidth="1"/>
    <col min="2313" max="2560" width="11.42578125" style="119"/>
    <col min="2561" max="2568" width="10.5703125" style="119" customWidth="1"/>
    <col min="2569" max="2816" width="11.42578125" style="119"/>
    <col min="2817" max="2824" width="10.5703125" style="119" customWidth="1"/>
    <col min="2825" max="3072" width="11.42578125" style="119"/>
    <col min="3073" max="3080" width="10.5703125" style="119" customWidth="1"/>
    <col min="3081" max="3328" width="11.42578125" style="119"/>
    <col min="3329" max="3336" width="10.5703125" style="119" customWidth="1"/>
    <col min="3337" max="3584" width="11.42578125" style="119"/>
    <col min="3585" max="3592" width="10.5703125" style="119" customWidth="1"/>
    <col min="3593" max="3840" width="11.42578125" style="119"/>
    <col min="3841" max="3848" width="10.5703125" style="119" customWidth="1"/>
    <col min="3849" max="4096" width="11.42578125" style="119"/>
    <col min="4097" max="4104" width="10.5703125" style="119" customWidth="1"/>
    <col min="4105" max="4352" width="11.42578125" style="119"/>
    <col min="4353" max="4360" width="10.5703125" style="119" customWidth="1"/>
    <col min="4361" max="4608" width="11.42578125" style="119"/>
    <col min="4609" max="4616" width="10.5703125" style="119" customWidth="1"/>
    <col min="4617" max="4864" width="11.42578125" style="119"/>
    <col min="4865" max="4872" width="10.5703125" style="119" customWidth="1"/>
    <col min="4873" max="5120" width="11.42578125" style="119"/>
    <col min="5121" max="5128" width="10.5703125" style="119" customWidth="1"/>
    <col min="5129" max="5376" width="11.42578125" style="119"/>
    <col min="5377" max="5384" width="10.5703125" style="119" customWidth="1"/>
    <col min="5385" max="5632" width="11.42578125" style="119"/>
    <col min="5633" max="5640" width="10.5703125" style="119" customWidth="1"/>
    <col min="5641" max="5888" width="11.42578125" style="119"/>
    <col min="5889" max="5896" width="10.5703125" style="119" customWidth="1"/>
    <col min="5897" max="6144" width="11.42578125" style="119"/>
    <col min="6145" max="6152" width="10.5703125" style="119" customWidth="1"/>
    <col min="6153" max="6400" width="11.42578125" style="119"/>
    <col min="6401" max="6408" width="10.5703125" style="119" customWidth="1"/>
    <col min="6409" max="6656" width="11.42578125" style="119"/>
    <col min="6657" max="6664" width="10.5703125" style="119" customWidth="1"/>
    <col min="6665" max="6912" width="11.42578125" style="119"/>
    <col min="6913" max="6920" width="10.5703125" style="119" customWidth="1"/>
    <col min="6921" max="7168" width="11.42578125" style="119"/>
    <col min="7169" max="7176" width="10.5703125" style="119" customWidth="1"/>
    <col min="7177" max="7424" width="11.42578125" style="119"/>
    <col min="7425" max="7432" width="10.5703125" style="119" customWidth="1"/>
    <col min="7433" max="7680" width="11.42578125" style="119"/>
    <col min="7681" max="7688" width="10.5703125" style="119" customWidth="1"/>
    <col min="7689" max="7936" width="11.42578125" style="119"/>
    <col min="7937" max="7944" width="10.5703125" style="119" customWidth="1"/>
    <col min="7945" max="8192" width="11.42578125" style="119"/>
    <col min="8193" max="8200" width="10.5703125" style="119" customWidth="1"/>
    <col min="8201" max="8448" width="11.42578125" style="119"/>
    <col min="8449" max="8456" width="10.5703125" style="119" customWidth="1"/>
    <col min="8457" max="8704" width="11.42578125" style="119"/>
    <col min="8705" max="8712" width="10.5703125" style="119" customWidth="1"/>
    <col min="8713" max="8960" width="11.42578125" style="119"/>
    <col min="8961" max="8968" width="10.5703125" style="119" customWidth="1"/>
    <col min="8969" max="9216" width="11.42578125" style="119"/>
    <col min="9217" max="9224" width="10.5703125" style="119" customWidth="1"/>
    <col min="9225" max="9472" width="11.42578125" style="119"/>
    <col min="9473" max="9480" width="10.5703125" style="119" customWidth="1"/>
    <col min="9481" max="9728" width="11.42578125" style="119"/>
    <col min="9729" max="9736" width="10.5703125" style="119" customWidth="1"/>
    <col min="9737" max="9984" width="11.42578125" style="119"/>
    <col min="9985" max="9992" width="10.5703125" style="119" customWidth="1"/>
    <col min="9993" max="10240" width="11.42578125" style="119"/>
    <col min="10241" max="10248" width="10.5703125" style="119" customWidth="1"/>
    <col min="10249" max="10496" width="11.42578125" style="119"/>
    <col min="10497" max="10504" width="10.5703125" style="119" customWidth="1"/>
    <col min="10505" max="10752" width="11.42578125" style="119"/>
    <col min="10753" max="10760" width="10.5703125" style="119" customWidth="1"/>
    <col min="10761" max="11008" width="11.42578125" style="119"/>
    <col min="11009" max="11016" width="10.5703125" style="119" customWidth="1"/>
    <col min="11017" max="11264" width="11.42578125" style="119"/>
    <col min="11265" max="11272" width="10.5703125" style="119" customWidth="1"/>
    <col min="11273" max="11520" width="11.42578125" style="119"/>
    <col min="11521" max="11528" width="10.5703125" style="119" customWidth="1"/>
    <col min="11529" max="11776" width="11.42578125" style="119"/>
    <col min="11777" max="11784" width="10.5703125" style="119" customWidth="1"/>
    <col min="11785" max="12032" width="11.42578125" style="119"/>
    <col min="12033" max="12040" width="10.5703125" style="119" customWidth="1"/>
    <col min="12041" max="12288" width="11.42578125" style="119"/>
    <col min="12289" max="12296" width="10.5703125" style="119" customWidth="1"/>
    <col min="12297" max="12544" width="11.42578125" style="119"/>
    <col min="12545" max="12552" width="10.5703125" style="119" customWidth="1"/>
    <col min="12553" max="12800" width="11.42578125" style="119"/>
    <col min="12801" max="12808" width="10.5703125" style="119" customWidth="1"/>
    <col min="12809" max="13056" width="11.42578125" style="119"/>
    <col min="13057" max="13064" width="10.5703125" style="119" customWidth="1"/>
    <col min="13065" max="13312" width="11.42578125" style="119"/>
    <col min="13313" max="13320" width="10.5703125" style="119" customWidth="1"/>
    <col min="13321" max="13568" width="11.42578125" style="119"/>
    <col min="13569" max="13576" width="10.5703125" style="119" customWidth="1"/>
    <col min="13577" max="13824" width="11.42578125" style="119"/>
    <col min="13825" max="13832" width="10.5703125" style="119" customWidth="1"/>
    <col min="13833" max="14080" width="11.42578125" style="119"/>
    <col min="14081" max="14088" width="10.5703125" style="119" customWidth="1"/>
    <col min="14089" max="14336" width="11.42578125" style="119"/>
    <col min="14337" max="14344" width="10.5703125" style="119" customWidth="1"/>
    <col min="14345" max="14592" width="11.42578125" style="119"/>
    <col min="14593" max="14600" width="10.5703125" style="119" customWidth="1"/>
    <col min="14601" max="14848" width="11.42578125" style="119"/>
    <col min="14849" max="14856" width="10.5703125" style="119" customWidth="1"/>
    <col min="14857" max="15104" width="11.42578125" style="119"/>
    <col min="15105" max="15112" width="10.5703125" style="119" customWidth="1"/>
    <col min="15113" max="15360" width="11.42578125" style="119"/>
    <col min="15361" max="15368" width="10.5703125" style="119" customWidth="1"/>
    <col min="15369" max="15616" width="11.42578125" style="119"/>
    <col min="15617" max="15624" width="10.5703125" style="119" customWidth="1"/>
    <col min="15625" max="15872" width="11.42578125" style="119"/>
    <col min="15873" max="15880" width="10.5703125" style="119" customWidth="1"/>
    <col min="15881" max="16128" width="11.42578125" style="119"/>
    <col min="16129" max="16136" width="10.5703125" style="119" customWidth="1"/>
    <col min="16137" max="16384" width="11.42578125" style="119"/>
  </cols>
  <sheetData>
    <row r="1" spans="1:8" s="129" customFormat="1" ht="20.100000000000001" customHeight="1" x14ac:dyDescent="0.4">
      <c r="A1" s="176" t="s">
        <v>356</v>
      </c>
      <c r="B1" s="176"/>
      <c r="C1" s="176"/>
      <c r="D1" s="176"/>
      <c r="E1" s="176"/>
      <c r="F1" s="176"/>
      <c r="G1" s="176"/>
      <c r="H1" s="176"/>
    </row>
    <row r="2" spans="1:8" s="129" customFormat="1" ht="43.5" customHeight="1" x14ac:dyDescent="0.4">
      <c r="A2" s="175" t="s">
        <v>357</v>
      </c>
      <c r="B2" s="175"/>
      <c r="C2" s="175"/>
      <c r="D2" s="175"/>
      <c r="E2" s="175"/>
      <c r="F2" s="175"/>
      <c r="G2" s="175"/>
      <c r="H2" s="175"/>
    </row>
    <row r="3" spans="1:8" s="129" customFormat="1" ht="35.1" customHeight="1" x14ac:dyDescent="0.4">
      <c r="A3" s="175" t="s">
        <v>358</v>
      </c>
      <c r="B3" s="175"/>
      <c r="C3" s="175"/>
      <c r="D3" s="175"/>
      <c r="E3" s="175"/>
      <c r="F3" s="175"/>
      <c r="G3" s="175"/>
      <c r="H3" s="175"/>
    </row>
    <row r="4" spans="1:8" s="129" customFormat="1" ht="99.75" customHeight="1" x14ac:dyDescent="0.4">
      <c r="A4" s="175" t="s">
        <v>439</v>
      </c>
      <c r="B4" s="175"/>
      <c r="C4" s="175"/>
      <c r="D4" s="175"/>
      <c r="E4" s="175"/>
      <c r="F4" s="175"/>
      <c r="G4" s="175"/>
      <c r="H4" s="175"/>
    </row>
    <row r="5" spans="1:8" s="129" customFormat="1" ht="53.1" customHeight="1" x14ac:dyDescent="0.4">
      <c r="A5" s="175" t="s">
        <v>359</v>
      </c>
      <c r="B5" s="175"/>
      <c r="C5" s="175"/>
      <c r="D5" s="175"/>
      <c r="E5" s="175"/>
      <c r="F5" s="175"/>
      <c r="G5" s="175"/>
      <c r="H5" s="175"/>
    </row>
    <row r="6" spans="1:8" s="129" customFormat="1" ht="35.1" customHeight="1" x14ac:dyDescent="0.4">
      <c r="A6" s="175" t="s">
        <v>360</v>
      </c>
      <c r="B6" s="175"/>
      <c r="C6" s="175"/>
      <c r="D6" s="175"/>
      <c r="E6" s="175"/>
      <c r="F6" s="175"/>
      <c r="G6" s="175"/>
      <c r="H6" s="175"/>
    </row>
    <row r="7" spans="1:8" s="129" customFormat="1" ht="88.35" customHeight="1" x14ac:dyDescent="0.4">
      <c r="A7" s="175" t="s">
        <v>361</v>
      </c>
      <c r="B7" s="175"/>
      <c r="C7" s="175"/>
      <c r="D7" s="175"/>
      <c r="E7" s="175"/>
      <c r="F7" s="175"/>
      <c r="G7" s="175"/>
      <c r="H7" s="175"/>
    </row>
    <row r="8" spans="1:8" s="129" customFormat="1" ht="88.35" customHeight="1" x14ac:dyDescent="0.4">
      <c r="A8" s="175" t="s">
        <v>362</v>
      </c>
      <c r="B8" s="175"/>
      <c r="C8" s="175"/>
      <c r="D8" s="175"/>
      <c r="E8" s="175"/>
      <c r="F8" s="175"/>
      <c r="G8" s="175"/>
      <c r="H8" s="175"/>
    </row>
    <row r="9" spans="1:8" s="129" customFormat="1" ht="70.349999999999994" customHeight="1" x14ac:dyDescent="0.4">
      <c r="A9" s="175" t="s">
        <v>440</v>
      </c>
      <c r="B9" s="175"/>
      <c r="C9" s="175"/>
      <c r="D9" s="175"/>
      <c r="E9" s="175"/>
      <c r="F9" s="175"/>
      <c r="G9" s="175"/>
      <c r="H9" s="175"/>
    </row>
    <row r="10" spans="1:8" s="129" customFormat="1" ht="53.1" customHeight="1" x14ac:dyDescent="0.4">
      <c r="A10" s="175" t="s">
        <v>363</v>
      </c>
      <c r="B10" s="175"/>
      <c r="C10" s="175"/>
      <c r="D10" s="175"/>
      <c r="E10" s="175"/>
      <c r="F10" s="175"/>
      <c r="G10" s="175"/>
      <c r="H10" s="175"/>
    </row>
    <row r="11" spans="1:8" s="129" customFormat="1" ht="122.75" customHeight="1" x14ac:dyDescent="0.4">
      <c r="A11" s="177" t="s">
        <v>441</v>
      </c>
      <c r="B11" s="175"/>
      <c r="C11" s="175"/>
      <c r="D11" s="175"/>
      <c r="E11" s="175"/>
      <c r="F11" s="175"/>
      <c r="G11" s="175"/>
      <c r="H11" s="175"/>
    </row>
    <row r="12" spans="1:8" s="129" customFormat="1" ht="35.1" customHeight="1" x14ac:dyDescent="0.4">
      <c r="A12" s="175" t="s">
        <v>364</v>
      </c>
      <c r="B12" s="175"/>
      <c r="C12" s="175"/>
      <c r="D12" s="175"/>
      <c r="E12" s="175"/>
      <c r="F12" s="175"/>
      <c r="G12" s="175"/>
      <c r="H12" s="175"/>
    </row>
    <row r="13" spans="1:8" s="129" customFormat="1" ht="97.35" customHeight="1" x14ac:dyDescent="0.4">
      <c r="A13" s="175" t="s">
        <v>365</v>
      </c>
      <c r="B13" s="175"/>
      <c r="C13" s="175"/>
      <c r="D13" s="175"/>
      <c r="E13" s="175"/>
      <c r="F13" s="175"/>
      <c r="G13" s="175"/>
      <c r="H13" s="175"/>
    </row>
    <row r="14" spans="1:8" s="129" customFormat="1" ht="97.35" customHeight="1" x14ac:dyDescent="0.4">
      <c r="A14" s="175" t="s">
        <v>366</v>
      </c>
      <c r="B14" s="175"/>
      <c r="C14" s="175"/>
      <c r="D14" s="175"/>
      <c r="E14" s="175"/>
      <c r="F14" s="175"/>
      <c r="G14" s="175"/>
      <c r="H14" s="175"/>
    </row>
    <row r="15" spans="1:8" s="129" customFormat="1" ht="20.100000000000001" customHeight="1" x14ac:dyDescent="0.4">
      <c r="A15" s="175" t="s">
        <v>367</v>
      </c>
      <c r="B15" s="175"/>
      <c r="C15" s="175"/>
      <c r="D15" s="175"/>
      <c r="E15" s="175"/>
      <c r="F15" s="175"/>
      <c r="G15" s="175"/>
      <c r="H15" s="175"/>
    </row>
    <row r="16" spans="1:8" x14ac:dyDescent="0.4">
      <c r="A16" s="174"/>
      <c r="B16" s="174"/>
      <c r="C16" s="174"/>
      <c r="D16" s="174"/>
      <c r="E16" s="174"/>
      <c r="F16" s="174"/>
      <c r="G16" s="174"/>
      <c r="H16" s="174"/>
    </row>
    <row r="17" spans="1:8" x14ac:dyDescent="0.4">
      <c r="A17" s="174"/>
      <c r="B17" s="174"/>
      <c r="C17" s="174"/>
      <c r="D17" s="174"/>
      <c r="E17" s="174"/>
      <c r="F17" s="174"/>
      <c r="G17" s="174"/>
      <c r="H17" s="174"/>
    </row>
    <row r="18" spans="1:8" x14ac:dyDescent="0.4">
      <c r="A18" s="174"/>
      <c r="B18" s="174"/>
      <c r="C18" s="174"/>
      <c r="D18" s="174"/>
      <c r="E18" s="174"/>
      <c r="F18" s="174"/>
      <c r="G18" s="174"/>
      <c r="H18" s="174"/>
    </row>
    <row r="19" spans="1:8" x14ac:dyDescent="0.4">
      <c r="A19" s="174"/>
      <c r="B19" s="174"/>
      <c r="C19" s="174"/>
      <c r="D19" s="174"/>
      <c r="E19" s="174"/>
      <c r="F19" s="174"/>
      <c r="G19" s="174"/>
      <c r="H19" s="174"/>
    </row>
    <row r="20" spans="1:8" x14ac:dyDescent="0.4">
      <c r="A20" s="174"/>
      <c r="B20" s="174"/>
      <c r="C20" s="174"/>
      <c r="D20" s="174"/>
      <c r="E20" s="174"/>
      <c r="F20" s="174"/>
      <c r="G20" s="174"/>
      <c r="H20" s="174"/>
    </row>
  </sheetData>
  <sheetProtection algorithmName="SHA-512" hashValue="bUKY7UvLGFSpyZXkAWjC5sQZxhvHZ0Qy0X7L9pZ0Gag1oBCFqWIbaIHGlrW/UQmmJ+gA8kc/rIcejDOaOHE1fQ==" saltValue="H26aUBpkS2omhmrgmsvt4g==" spinCount="100000" sheet="1" objects="1" scenarios="1"/>
  <mergeCells count="20">
    <mergeCell ref="A19:H19"/>
    <mergeCell ref="A20:H20"/>
    <mergeCell ref="A13:H13"/>
    <mergeCell ref="A14:H14"/>
    <mergeCell ref="A15:H15"/>
    <mergeCell ref="A16:H16"/>
    <mergeCell ref="A17:H17"/>
    <mergeCell ref="A18:H18"/>
    <mergeCell ref="A7:H7"/>
    <mergeCell ref="A8:H8"/>
    <mergeCell ref="A9:H9"/>
    <mergeCell ref="A10:H10"/>
    <mergeCell ref="A11:H11"/>
    <mergeCell ref="A12:H12"/>
    <mergeCell ref="A1:H1"/>
    <mergeCell ref="A2:H2"/>
    <mergeCell ref="A3:H3"/>
    <mergeCell ref="A4:H4"/>
    <mergeCell ref="A5:H5"/>
    <mergeCell ref="A6:H6"/>
  </mergeCells>
  <pageMargins left="0.78740157499999996" right="0.78740157499999996" top="0.984251969" bottom="0.984251969" header="0.4921259845" footer="0.492125984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4B35F6-6067-47DB-A2E6-8C6D8BB3A024}">
  <dimension ref="A1:I55"/>
  <sheetViews>
    <sheetView workbookViewId="0"/>
  </sheetViews>
  <sheetFormatPr baseColWidth="10" defaultColWidth="10.640625" defaultRowHeight="13.9" x14ac:dyDescent="0.4"/>
  <cols>
    <col min="1" max="16384" width="10.640625" style="116"/>
  </cols>
  <sheetData>
    <row r="1" spans="1:9" x14ac:dyDescent="0.4">
      <c r="A1" s="132"/>
      <c r="B1" s="132"/>
      <c r="C1" s="132"/>
      <c r="D1" s="132"/>
      <c r="E1" s="132"/>
      <c r="F1" s="132"/>
      <c r="G1" s="132"/>
      <c r="H1" s="132"/>
      <c r="I1" s="132"/>
    </row>
    <row r="2" spans="1:9" x14ac:dyDescent="0.4">
      <c r="A2" s="132"/>
      <c r="B2" s="132"/>
      <c r="C2" s="132"/>
      <c r="D2" s="132"/>
      <c r="E2" s="132"/>
      <c r="F2" s="132"/>
      <c r="G2" s="132"/>
      <c r="H2" s="132"/>
      <c r="I2" s="132"/>
    </row>
    <row r="3" spans="1:9" x14ac:dyDescent="0.4">
      <c r="A3" s="132"/>
      <c r="B3" s="132"/>
      <c r="C3" s="132"/>
      <c r="D3" s="132"/>
      <c r="E3" s="132"/>
      <c r="F3" s="132"/>
      <c r="G3" s="132"/>
      <c r="H3" s="132"/>
      <c r="I3" s="132"/>
    </row>
    <row r="4" spans="1:9" x14ac:dyDescent="0.4">
      <c r="A4" s="132"/>
      <c r="B4" s="132"/>
      <c r="C4" s="132"/>
      <c r="D4" s="132"/>
      <c r="E4" s="132"/>
      <c r="F4" s="132"/>
      <c r="G4" s="132"/>
      <c r="H4" s="132"/>
      <c r="I4" s="132"/>
    </row>
    <row r="5" spans="1:9" x14ac:dyDescent="0.4">
      <c r="A5" s="132"/>
      <c r="B5" s="132"/>
      <c r="C5" s="132"/>
      <c r="D5" s="132"/>
      <c r="E5" s="132"/>
      <c r="F5" s="132"/>
      <c r="G5" s="132"/>
      <c r="H5" s="132"/>
      <c r="I5" s="132"/>
    </row>
    <row r="6" spans="1:9" x14ac:dyDescent="0.4">
      <c r="A6" s="132"/>
      <c r="B6" s="132"/>
      <c r="C6" s="132"/>
      <c r="D6" s="132"/>
      <c r="E6" s="132"/>
      <c r="F6" s="132"/>
      <c r="G6" s="132"/>
      <c r="H6" s="132"/>
      <c r="I6" s="132"/>
    </row>
    <row r="7" spans="1:9" x14ac:dyDescent="0.4">
      <c r="A7" s="132"/>
      <c r="B7" s="132"/>
      <c r="C7" s="132"/>
      <c r="D7" s="132"/>
      <c r="E7" s="132"/>
      <c r="F7" s="132"/>
      <c r="G7" s="132"/>
      <c r="H7" s="132"/>
      <c r="I7" s="132"/>
    </row>
    <row r="8" spans="1:9" x14ac:dyDescent="0.4">
      <c r="A8" s="132"/>
      <c r="B8" s="132"/>
      <c r="C8" s="132"/>
      <c r="D8" s="132"/>
      <c r="E8" s="132"/>
      <c r="F8" s="132"/>
      <c r="G8" s="132"/>
      <c r="H8" s="132"/>
      <c r="I8" s="132"/>
    </row>
    <row r="9" spans="1:9" x14ac:dyDescent="0.4">
      <c r="A9" s="132"/>
      <c r="B9" s="132"/>
      <c r="C9" s="132"/>
      <c r="D9" s="132"/>
      <c r="E9" s="132"/>
      <c r="F9" s="132"/>
      <c r="G9" s="132"/>
      <c r="H9" s="132"/>
      <c r="I9" s="132"/>
    </row>
    <row r="10" spans="1:9" x14ac:dyDescent="0.4">
      <c r="A10" s="132"/>
      <c r="B10" s="132"/>
      <c r="C10" s="132"/>
      <c r="D10" s="132"/>
      <c r="E10" s="132"/>
      <c r="F10" s="132"/>
      <c r="G10" s="132"/>
      <c r="H10" s="132"/>
      <c r="I10" s="132"/>
    </row>
    <row r="11" spans="1:9" x14ac:dyDescent="0.4">
      <c r="A11" s="132"/>
      <c r="B11" s="132"/>
      <c r="C11" s="132"/>
      <c r="D11" s="132"/>
      <c r="E11" s="132"/>
      <c r="F11" s="132"/>
      <c r="G11" s="132"/>
      <c r="H11" s="132"/>
      <c r="I11" s="132"/>
    </row>
    <row r="12" spans="1:9" x14ac:dyDescent="0.4">
      <c r="A12" s="132"/>
      <c r="B12" s="132"/>
      <c r="C12" s="132"/>
      <c r="D12" s="132"/>
      <c r="E12" s="132"/>
      <c r="F12" s="132"/>
      <c r="G12" s="132"/>
      <c r="H12" s="132"/>
      <c r="I12" s="132"/>
    </row>
    <row r="13" spans="1:9" x14ac:dyDescent="0.4">
      <c r="A13" s="132"/>
      <c r="B13" s="132"/>
      <c r="C13" s="132"/>
      <c r="D13" s="132"/>
      <c r="E13" s="132"/>
      <c r="F13" s="132"/>
      <c r="G13" s="132"/>
      <c r="H13" s="132"/>
      <c r="I13" s="132"/>
    </row>
    <row r="14" spans="1:9" x14ac:dyDescent="0.4">
      <c r="A14" s="132"/>
      <c r="B14" s="132"/>
      <c r="C14" s="132"/>
      <c r="D14" s="132"/>
      <c r="E14" s="132"/>
      <c r="F14" s="132"/>
      <c r="G14" s="132"/>
      <c r="H14" s="132"/>
      <c r="I14" s="132"/>
    </row>
    <row r="15" spans="1:9" x14ac:dyDescent="0.4">
      <c r="A15" s="132"/>
      <c r="B15" s="132"/>
      <c r="C15" s="132"/>
      <c r="D15" s="132"/>
      <c r="E15" s="132"/>
      <c r="F15" s="132"/>
      <c r="G15" s="132"/>
      <c r="H15" s="132"/>
      <c r="I15" s="132"/>
    </row>
    <row r="16" spans="1:9" x14ac:dyDescent="0.4">
      <c r="A16" s="132"/>
      <c r="B16" s="132"/>
      <c r="C16" s="132"/>
      <c r="D16" s="132"/>
      <c r="E16" s="132"/>
      <c r="F16" s="132"/>
      <c r="G16" s="132"/>
      <c r="H16" s="132"/>
      <c r="I16" s="132"/>
    </row>
    <row r="17" spans="1:9" x14ac:dyDescent="0.4">
      <c r="A17" s="132"/>
      <c r="B17" s="132"/>
      <c r="C17" s="132"/>
      <c r="D17" s="132"/>
      <c r="E17" s="132"/>
      <c r="F17" s="132"/>
      <c r="G17" s="132"/>
      <c r="H17" s="132"/>
      <c r="I17" s="132"/>
    </row>
    <row r="18" spans="1:9" x14ac:dyDescent="0.4">
      <c r="A18" s="132"/>
      <c r="B18" s="132"/>
      <c r="C18" s="132"/>
      <c r="D18" s="132"/>
      <c r="E18" s="132"/>
      <c r="F18" s="132"/>
      <c r="G18" s="132"/>
      <c r="H18" s="132"/>
      <c r="I18" s="132"/>
    </row>
    <row r="19" spans="1:9" x14ac:dyDescent="0.4">
      <c r="A19" s="132"/>
      <c r="B19" s="132"/>
      <c r="C19" s="132"/>
      <c r="D19" s="132"/>
      <c r="E19" s="132"/>
      <c r="F19" s="132"/>
      <c r="G19" s="132"/>
      <c r="H19" s="132"/>
      <c r="I19" s="132"/>
    </row>
    <row r="20" spans="1:9" x14ac:dyDescent="0.4">
      <c r="A20" s="132"/>
      <c r="B20" s="132"/>
      <c r="C20" s="132"/>
      <c r="D20" s="132"/>
      <c r="E20" s="132"/>
      <c r="F20" s="132"/>
      <c r="G20" s="132"/>
      <c r="H20" s="132"/>
      <c r="I20" s="132"/>
    </row>
    <row r="21" spans="1:9" x14ac:dyDescent="0.4">
      <c r="A21" s="132"/>
      <c r="B21" s="132"/>
      <c r="C21" s="132"/>
      <c r="D21" s="132"/>
      <c r="E21" s="132"/>
      <c r="F21" s="132"/>
      <c r="G21" s="132"/>
      <c r="H21" s="132"/>
      <c r="I21" s="132"/>
    </row>
    <row r="22" spans="1:9" x14ac:dyDescent="0.4">
      <c r="A22" s="132"/>
      <c r="B22" s="132"/>
      <c r="C22" s="132"/>
      <c r="D22" s="132"/>
      <c r="E22" s="132"/>
      <c r="F22" s="132"/>
      <c r="G22" s="132"/>
      <c r="H22" s="132"/>
      <c r="I22" s="132"/>
    </row>
    <row r="23" spans="1:9" x14ac:dyDescent="0.4">
      <c r="A23" s="132"/>
      <c r="B23" s="132"/>
      <c r="C23" s="132"/>
      <c r="D23" s="132"/>
      <c r="E23" s="132"/>
      <c r="F23" s="132"/>
      <c r="G23" s="132"/>
      <c r="H23" s="132"/>
      <c r="I23" s="132"/>
    </row>
    <row r="24" spans="1:9" x14ac:dyDescent="0.4">
      <c r="A24" s="132"/>
      <c r="B24" s="132"/>
      <c r="C24" s="132"/>
      <c r="D24" s="132"/>
      <c r="E24" s="132"/>
      <c r="F24" s="132"/>
      <c r="G24" s="132"/>
      <c r="H24" s="132"/>
      <c r="I24" s="132"/>
    </row>
    <row r="25" spans="1:9" x14ac:dyDescent="0.4">
      <c r="A25" s="132"/>
      <c r="B25" s="132"/>
      <c r="C25" s="132"/>
      <c r="D25" s="132"/>
      <c r="E25" s="132"/>
      <c r="F25" s="132"/>
      <c r="G25" s="132"/>
      <c r="H25" s="132"/>
      <c r="I25" s="132"/>
    </row>
    <row r="26" spans="1:9" x14ac:dyDescent="0.4">
      <c r="A26" s="132"/>
      <c r="B26" s="132"/>
      <c r="C26" s="132"/>
      <c r="D26" s="132"/>
      <c r="E26" s="132"/>
      <c r="F26" s="132"/>
      <c r="G26" s="132"/>
      <c r="H26" s="132"/>
      <c r="I26" s="132"/>
    </row>
    <row r="27" spans="1:9" x14ac:dyDescent="0.4">
      <c r="A27" s="132"/>
      <c r="B27" s="132"/>
      <c r="C27" s="132"/>
      <c r="D27" s="132"/>
      <c r="E27" s="132"/>
      <c r="F27" s="132"/>
      <c r="G27" s="132"/>
      <c r="H27" s="132"/>
      <c r="I27" s="132"/>
    </row>
    <row r="28" spans="1:9" x14ac:dyDescent="0.4">
      <c r="A28" s="132"/>
      <c r="B28" s="132"/>
      <c r="C28" s="132"/>
      <c r="D28" s="132"/>
      <c r="E28" s="132"/>
      <c r="F28" s="132"/>
      <c r="G28" s="132"/>
      <c r="H28" s="132"/>
      <c r="I28" s="132"/>
    </row>
    <row r="29" spans="1:9" x14ac:dyDescent="0.4">
      <c r="A29" s="132"/>
      <c r="B29" s="132"/>
      <c r="C29" s="132"/>
      <c r="D29" s="132"/>
      <c r="E29" s="132"/>
      <c r="F29" s="132"/>
      <c r="G29" s="132"/>
      <c r="H29" s="132"/>
      <c r="I29" s="132"/>
    </row>
    <row r="30" spans="1:9" x14ac:dyDescent="0.4">
      <c r="A30" s="132"/>
      <c r="B30" s="132"/>
      <c r="C30" s="132"/>
      <c r="D30" s="132"/>
      <c r="E30" s="132"/>
      <c r="F30" s="132"/>
      <c r="G30" s="132"/>
      <c r="H30" s="132"/>
      <c r="I30" s="132"/>
    </row>
    <row r="31" spans="1:9" x14ac:dyDescent="0.4">
      <c r="A31" s="132"/>
      <c r="B31" s="132"/>
      <c r="C31" s="132"/>
      <c r="D31" s="132"/>
      <c r="E31" s="132"/>
      <c r="F31" s="132"/>
      <c r="G31" s="132"/>
      <c r="H31" s="132"/>
      <c r="I31" s="132"/>
    </row>
    <row r="32" spans="1:9" x14ac:dyDescent="0.4">
      <c r="A32" s="132"/>
      <c r="B32" s="132"/>
      <c r="C32" s="132"/>
      <c r="D32" s="132"/>
      <c r="E32" s="132"/>
      <c r="F32" s="132"/>
      <c r="G32" s="132"/>
      <c r="H32" s="132"/>
      <c r="I32" s="132"/>
    </row>
    <row r="33" spans="1:9" x14ac:dyDescent="0.4">
      <c r="A33" s="132"/>
      <c r="B33" s="132"/>
      <c r="C33" s="132"/>
      <c r="D33" s="132"/>
      <c r="E33" s="132"/>
      <c r="F33" s="132"/>
      <c r="G33" s="132"/>
      <c r="H33" s="132"/>
      <c r="I33" s="132"/>
    </row>
    <row r="34" spans="1:9" x14ac:dyDescent="0.4">
      <c r="A34" s="132"/>
      <c r="B34" s="132"/>
      <c r="C34" s="132"/>
      <c r="D34" s="132"/>
      <c r="E34" s="132"/>
      <c r="F34" s="132"/>
      <c r="G34" s="132"/>
      <c r="H34" s="132"/>
      <c r="I34" s="132"/>
    </row>
    <row r="35" spans="1:9" x14ac:dyDescent="0.4">
      <c r="A35" s="132"/>
      <c r="B35" s="132"/>
      <c r="C35" s="132"/>
      <c r="D35" s="132"/>
      <c r="E35" s="132"/>
      <c r="F35" s="132"/>
      <c r="G35" s="132"/>
      <c r="H35" s="132"/>
      <c r="I35" s="132"/>
    </row>
    <row r="36" spans="1:9" x14ac:dyDescent="0.4">
      <c r="A36" s="132"/>
      <c r="B36" s="132"/>
      <c r="C36" s="132"/>
      <c r="D36" s="132"/>
      <c r="E36" s="132"/>
      <c r="F36" s="132"/>
      <c r="G36" s="132"/>
      <c r="H36" s="132"/>
      <c r="I36" s="132"/>
    </row>
    <row r="37" spans="1:9" x14ac:dyDescent="0.4">
      <c r="A37" s="132"/>
      <c r="B37" s="132"/>
      <c r="C37" s="132"/>
      <c r="D37" s="132"/>
      <c r="E37" s="132"/>
      <c r="F37" s="132"/>
      <c r="G37" s="132"/>
      <c r="H37" s="132"/>
      <c r="I37" s="132"/>
    </row>
    <row r="38" spans="1:9" x14ac:dyDescent="0.4">
      <c r="A38" s="132"/>
      <c r="B38" s="132"/>
      <c r="C38" s="132"/>
      <c r="D38" s="132"/>
      <c r="E38" s="132"/>
      <c r="F38" s="132"/>
      <c r="G38" s="132"/>
      <c r="H38" s="132"/>
      <c r="I38" s="132"/>
    </row>
    <row r="39" spans="1:9" x14ac:dyDescent="0.4">
      <c r="A39" s="132"/>
      <c r="B39" s="132"/>
      <c r="C39" s="132"/>
      <c r="D39" s="132"/>
      <c r="E39" s="132"/>
      <c r="F39" s="132"/>
      <c r="G39" s="132"/>
      <c r="H39" s="132"/>
      <c r="I39" s="132"/>
    </row>
    <row r="40" spans="1:9" x14ac:dyDescent="0.4">
      <c r="A40" s="132"/>
      <c r="B40" s="132"/>
      <c r="C40" s="132"/>
      <c r="D40" s="132"/>
      <c r="E40" s="132"/>
      <c r="F40" s="132"/>
      <c r="G40" s="132"/>
      <c r="H40" s="132"/>
      <c r="I40" s="132"/>
    </row>
    <row r="41" spans="1:9" x14ac:dyDescent="0.4">
      <c r="A41" s="132"/>
      <c r="B41" s="132"/>
      <c r="C41" s="132"/>
      <c r="D41" s="132"/>
      <c r="E41" s="132"/>
      <c r="F41" s="132"/>
      <c r="G41" s="132"/>
      <c r="H41" s="132"/>
      <c r="I41" s="132"/>
    </row>
    <row r="42" spans="1:9" x14ac:dyDescent="0.4">
      <c r="A42" s="132"/>
      <c r="B42" s="132"/>
      <c r="C42" s="132"/>
      <c r="D42" s="132"/>
      <c r="E42" s="132"/>
      <c r="F42" s="132"/>
      <c r="G42" s="132"/>
      <c r="H42" s="132"/>
      <c r="I42" s="132"/>
    </row>
    <row r="43" spans="1:9" x14ac:dyDescent="0.4">
      <c r="A43" s="132"/>
      <c r="B43" s="132"/>
      <c r="C43" s="132"/>
      <c r="D43" s="132"/>
      <c r="E43" s="132"/>
      <c r="F43" s="132"/>
      <c r="G43" s="132"/>
      <c r="H43" s="132"/>
      <c r="I43" s="132"/>
    </row>
    <row r="44" spans="1:9" x14ac:dyDescent="0.4">
      <c r="A44" s="132"/>
      <c r="B44" s="132"/>
      <c r="C44" s="132"/>
      <c r="D44" s="132"/>
      <c r="E44" s="132"/>
      <c r="F44" s="132"/>
      <c r="G44" s="132"/>
      <c r="H44" s="132"/>
      <c r="I44" s="132"/>
    </row>
    <row r="45" spans="1:9" x14ac:dyDescent="0.4">
      <c r="A45" s="132"/>
      <c r="B45" s="132"/>
      <c r="C45" s="132"/>
      <c r="D45" s="132"/>
      <c r="E45" s="132"/>
      <c r="F45" s="132"/>
      <c r="G45" s="132"/>
      <c r="H45" s="132"/>
      <c r="I45" s="132"/>
    </row>
    <row r="46" spans="1:9" x14ac:dyDescent="0.4">
      <c r="A46" s="132"/>
      <c r="B46" s="132"/>
      <c r="C46" s="132"/>
      <c r="D46" s="132"/>
      <c r="E46" s="132"/>
      <c r="F46" s="132"/>
      <c r="G46" s="132"/>
      <c r="H46" s="132"/>
      <c r="I46" s="132"/>
    </row>
    <row r="47" spans="1:9" x14ac:dyDescent="0.4">
      <c r="A47" s="132"/>
      <c r="B47" s="132"/>
      <c r="C47" s="132"/>
      <c r="D47" s="132"/>
      <c r="E47" s="132"/>
      <c r="F47" s="132"/>
      <c r="G47" s="132"/>
      <c r="H47" s="132"/>
      <c r="I47" s="132"/>
    </row>
    <row r="48" spans="1:9" x14ac:dyDescent="0.4">
      <c r="A48" s="132"/>
      <c r="B48" s="132"/>
      <c r="C48" s="132"/>
      <c r="D48" s="132"/>
      <c r="E48" s="132"/>
      <c r="F48" s="132"/>
      <c r="G48" s="132"/>
      <c r="H48" s="132"/>
      <c r="I48" s="132"/>
    </row>
    <row r="49" spans="1:9" x14ac:dyDescent="0.4">
      <c r="A49" s="132"/>
      <c r="B49" s="132"/>
      <c r="C49" s="132"/>
      <c r="D49" s="132"/>
      <c r="E49" s="132"/>
      <c r="F49" s="132"/>
      <c r="G49" s="132"/>
      <c r="H49" s="132"/>
      <c r="I49" s="132"/>
    </row>
    <row r="50" spans="1:9" x14ac:dyDescent="0.4">
      <c r="A50" s="132"/>
      <c r="B50" s="132"/>
      <c r="C50" s="132"/>
      <c r="D50" s="132"/>
      <c r="E50" s="132"/>
      <c r="F50" s="132"/>
      <c r="G50" s="132"/>
      <c r="H50" s="132"/>
      <c r="I50" s="132"/>
    </row>
    <row r="51" spans="1:9" x14ac:dyDescent="0.4">
      <c r="A51" s="133" t="s">
        <v>443</v>
      </c>
      <c r="B51" s="133"/>
      <c r="C51" s="133"/>
      <c r="D51" s="133"/>
      <c r="E51" s="133"/>
      <c r="F51" s="132"/>
      <c r="G51" s="132"/>
      <c r="H51" s="132"/>
      <c r="I51" s="132"/>
    </row>
    <row r="52" spans="1:9" x14ac:dyDescent="0.4">
      <c r="A52" s="133" t="s">
        <v>444</v>
      </c>
      <c r="B52" s="133"/>
      <c r="C52" s="133"/>
      <c r="D52" s="133"/>
      <c r="E52" s="133"/>
      <c r="F52" s="132"/>
      <c r="G52" s="132"/>
      <c r="H52" s="132"/>
      <c r="I52" s="132"/>
    </row>
    <row r="53" spans="1:9" x14ac:dyDescent="0.4">
      <c r="A53" s="134" t="s">
        <v>445</v>
      </c>
      <c r="B53" s="132"/>
      <c r="C53" s="132"/>
      <c r="D53" s="132"/>
      <c r="E53" s="132"/>
      <c r="F53" s="132"/>
      <c r="G53" s="132"/>
      <c r="H53" s="132"/>
      <c r="I53" s="132"/>
    </row>
    <row r="54" spans="1:9" x14ac:dyDescent="0.4">
      <c r="A54" s="132"/>
      <c r="B54" s="132"/>
      <c r="C54" s="132"/>
      <c r="D54" s="132"/>
      <c r="E54" s="132"/>
      <c r="F54" s="132"/>
      <c r="G54" s="132"/>
      <c r="H54" s="132"/>
      <c r="I54" s="132"/>
    </row>
    <row r="55" spans="1:9" x14ac:dyDescent="0.4">
      <c r="A55" s="132"/>
      <c r="B55" s="132"/>
      <c r="C55" s="132"/>
      <c r="D55" s="132"/>
      <c r="E55" s="132"/>
      <c r="F55" s="132"/>
      <c r="G55" s="132"/>
      <c r="H55" s="132"/>
      <c r="I55" s="132"/>
    </row>
  </sheetData>
  <sheetProtection algorithmName="SHA-512" hashValue="DJVIxCAloJ3SrO/MzwWvMduuIndLN/hTqNweFEpKgrMes3OdMFrUu0QGDkImTKtYWxYfYo4Fh8ImP1aXUOO8wg==" saltValue="IhhGIZ7hzGustBIGrtnJ+Q==" spinCount="100000" sheet="1" objects="1" scenarios="1"/>
  <hyperlinks>
    <hyperlink ref="A53" r:id="rId1" xr:uid="{4B51277A-3533-4AF3-A78D-EFCD74C91F7C}"/>
  </hyperlinks>
  <pageMargins left="0.7" right="0.7" top="0.78740157499999996" bottom="0.78740157499999996" header="0.3" footer="0.3"/>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dimension ref="A1:G19"/>
  <sheetViews>
    <sheetView tabSelected="1" workbookViewId="0">
      <selection activeCell="B2" sqref="B2"/>
    </sheetView>
  </sheetViews>
  <sheetFormatPr baseColWidth="10" defaultColWidth="11.42578125" defaultRowHeight="13.9" x14ac:dyDescent="0.4"/>
  <cols>
    <col min="1" max="1" width="25.140625" style="28" bestFit="1" customWidth="1"/>
    <col min="2" max="2" width="39" style="28" customWidth="1"/>
    <col min="3" max="16384" width="11.42578125" style="28"/>
  </cols>
  <sheetData>
    <row r="1" spans="1:7" ht="20.100000000000001" customHeight="1" x14ac:dyDescent="0.4">
      <c r="A1" s="27" t="s">
        <v>49</v>
      </c>
      <c r="C1" s="29" t="s">
        <v>50</v>
      </c>
    </row>
    <row r="2" spans="1:7" ht="20.100000000000001" customHeight="1" x14ac:dyDescent="0.4">
      <c r="A2" s="28" t="s">
        <v>51</v>
      </c>
      <c r="B2" s="30"/>
      <c r="C2" s="28" t="s">
        <v>51</v>
      </c>
    </row>
    <row r="3" spans="1:7" ht="20.100000000000001" customHeight="1" x14ac:dyDescent="0.4">
      <c r="A3" s="28" t="s">
        <v>52</v>
      </c>
      <c r="B3" s="55"/>
      <c r="C3" s="28" t="s">
        <v>53</v>
      </c>
    </row>
    <row r="4" spans="1:7" ht="20.100000000000001" customHeight="1" x14ac:dyDescent="0.4">
      <c r="A4" s="28" t="s">
        <v>54</v>
      </c>
      <c r="B4" s="30"/>
      <c r="C4" s="28" t="s">
        <v>55</v>
      </c>
    </row>
    <row r="5" spans="1:7" ht="10.050000000000001" customHeight="1" x14ac:dyDescent="0.4"/>
    <row r="6" spans="1:7" ht="60" customHeight="1" x14ac:dyDescent="0.4">
      <c r="A6" s="181" t="s">
        <v>467</v>
      </c>
      <c r="B6" s="182"/>
      <c r="C6" s="182"/>
      <c r="D6" s="182"/>
      <c r="E6" s="182"/>
      <c r="F6" s="182"/>
      <c r="G6" s="182"/>
    </row>
    <row r="7" spans="1:7" ht="15" customHeight="1" x14ac:dyDescent="0.4">
      <c r="A7" s="112"/>
      <c r="B7" s="112"/>
      <c r="C7" s="112"/>
      <c r="D7" s="112"/>
      <c r="E7" s="112"/>
      <c r="F7" s="112"/>
      <c r="G7" s="112"/>
    </row>
    <row r="8" spans="1:7" ht="60" customHeight="1" x14ac:dyDescent="0.4">
      <c r="A8" s="181" t="s">
        <v>468</v>
      </c>
      <c r="B8" s="182"/>
      <c r="C8" s="182"/>
      <c r="D8" s="182"/>
      <c r="E8" s="182"/>
      <c r="F8" s="182"/>
      <c r="G8" s="182"/>
    </row>
    <row r="9" spans="1:7" ht="10.050000000000001" customHeight="1" x14ac:dyDescent="0.4">
      <c r="A9" s="113"/>
      <c r="B9" s="113"/>
      <c r="C9" s="113"/>
      <c r="D9" s="113"/>
      <c r="E9" s="113"/>
      <c r="F9" s="113"/>
      <c r="G9" s="113"/>
    </row>
    <row r="10" spans="1:7" ht="45" customHeight="1" x14ac:dyDescent="0.4">
      <c r="A10" s="178" t="s">
        <v>431</v>
      </c>
      <c r="B10" s="178"/>
      <c r="C10" s="178"/>
      <c r="D10" s="178"/>
      <c r="E10" s="178"/>
      <c r="F10" s="178"/>
      <c r="G10" s="178"/>
    </row>
    <row r="11" spans="1:7" ht="75" customHeight="1" x14ac:dyDescent="0.4">
      <c r="A11" s="183" t="s">
        <v>432</v>
      </c>
      <c r="B11" s="183"/>
      <c r="C11" s="183"/>
      <c r="D11" s="183"/>
      <c r="E11" s="183"/>
      <c r="F11" s="183"/>
      <c r="G11" s="183"/>
    </row>
    <row r="12" spans="1:7" ht="45" customHeight="1" x14ac:dyDescent="0.4">
      <c r="A12" s="178" t="s">
        <v>142</v>
      </c>
      <c r="B12" s="178"/>
      <c r="C12" s="179" t="s">
        <v>143</v>
      </c>
      <c r="D12" s="179"/>
      <c r="E12" s="179"/>
      <c r="F12" s="179"/>
      <c r="G12" s="114"/>
    </row>
    <row r="13" spans="1:7" ht="10.050000000000001" customHeight="1" x14ac:dyDescent="0.4">
      <c r="A13" s="53"/>
      <c r="B13" s="53"/>
      <c r="C13" s="54"/>
      <c r="D13" s="54"/>
      <c r="E13" s="54"/>
      <c r="F13" s="54"/>
      <c r="G13" s="54"/>
    </row>
    <row r="14" spans="1:7" ht="10.050000000000001" customHeight="1" x14ac:dyDescent="0.4"/>
    <row r="15" spans="1:7" x14ac:dyDescent="0.4">
      <c r="A15" s="28" t="s">
        <v>61</v>
      </c>
      <c r="B15" s="55"/>
      <c r="C15" s="180" t="s">
        <v>74</v>
      </c>
      <c r="D15" s="180"/>
      <c r="E15" s="180"/>
    </row>
    <row r="16" spans="1:7" x14ac:dyDescent="0.4">
      <c r="A16" s="28" t="s">
        <v>62</v>
      </c>
      <c r="B16" s="31" t="str">
        <f>IF(ISBLANK(B15),"",IF(B3=B15,"Kontrolle erfolgreich - check ok","FEHLER - ERROR"))</f>
        <v/>
      </c>
      <c r="C16" s="28" t="s">
        <v>75</v>
      </c>
    </row>
    <row r="17" spans="2:2" x14ac:dyDescent="0.4">
      <c r="B17" s="31" t="str">
        <f>IF(ISBLANK(B15),"",IF(ISERROR(FIND("@",B15,1)),"keine gültige eMail-Adresse",IF((VALUE(FIND("@",B15,1))&gt;1),"","keine gültige eMail-Adresse!")))</f>
        <v/>
      </c>
    </row>
    <row r="18" spans="2:2" x14ac:dyDescent="0.4">
      <c r="B18" s="31" t="str">
        <f>IF(ISBLANK(B15),"",IF(ISERROR(FIND("@",B15,1)),"no valid eMail-adress",IF((VALUE(FIND("@",B15,1))&gt;1),"","no valid eMail-address!")))</f>
        <v/>
      </c>
    </row>
    <row r="19" spans="2:2" x14ac:dyDescent="0.4">
      <c r="B19" s="28" t="str">
        <f>IF(ISBLANK(B15),"",IF(ISERROR(FIND("; ",B15,1)),"",IF((VALUE(FIND("; ",B15,1))&gt;8),"","Achtung - die zweite eMail-Adresse wurde nicht korrekt eingegeben")))</f>
        <v/>
      </c>
    </row>
  </sheetData>
  <sheetProtection algorithmName="SHA-512" hashValue="ypCZ10J+T4kVRy42UNLtss60I/4e8pXpMoIVkWcL1/Ner60jzNE+G2ahu6ckSXZZnDmVvy3ki4iMZBF3fdvB9w==" saltValue="Yb1Dl5Iv1QBJ++Ja29ZpUQ==" spinCount="100000" sheet="1" objects="1" scenarios="1"/>
  <mergeCells count="7">
    <mergeCell ref="A12:B12"/>
    <mergeCell ref="C12:F12"/>
    <mergeCell ref="C15:E15"/>
    <mergeCell ref="A6:G6"/>
    <mergeCell ref="A8:G8"/>
    <mergeCell ref="A10:G10"/>
    <mergeCell ref="A11:G11"/>
  </mergeCells>
  <phoneticPr fontId="0" type="noConversion"/>
  <pageMargins left="0.78740157499999996" right="0.78740157499999996" top="0.984251969" bottom="0.984251969" header="0.4921259845" footer="0.4921259845"/>
  <pageSetup paperSize="9" orientation="landscape"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G29"/>
  <sheetViews>
    <sheetView workbookViewId="0">
      <selection activeCell="B15" sqref="B15"/>
    </sheetView>
  </sheetViews>
  <sheetFormatPr baseColWidth="10" defaultRowHeight="13.9" x14ac:dyDescent="0.4"/>
  <cols>
    <col min="1" max="1" width="39.42578125" bestFit="1" customWidth="1"/>
    <col min="2" max="2" width="33.140625" bestFit="1" customWidth="1"/>
  </cols>
  <sheetData>
    <row r="1" spans="1:7" x14ac:dyDescent="0.4">
      <c r="A1" t="s">
        <v>12</v>
      </c>
      <c r="B1" s="3" t="str">
        <f>IF(ISNUMBER(VALUE(Ergebnisse!G1)),IF(VALUE(Ergebnisse!G1)&gt;0,VALUE(Ergebnisse!G1),""),"")</f>
        <v/>
      </c>
      <c r="D1" t="s">
        <v>19</v>
      </c>
    </row>
    <row r="2" spans="1:7" x14ac:dyDescent="0.4">
      <c r="A2" t="s">
        <v>4</v>
      </c>
      <c r="B2" s="3" t="str">
        <f>IF(ISNUMBER(VALUE(Ergebnisse!G2)),IF(VALUE(Ergebnisse!G2)&gt;0,VALUE(Ergebnisse!G2),""),"")</f>
        <v/>
      </c>
    </row>
    <row r="3" spans="1:7" x14ac:dyDescent="0.4">
      <c r="A3" t="s">
        <v>13</v>
      </c>
      <c r="B3" s="23" t="s">
        <v>451</v>
      </c>
      <c r="D3" t="s">
        <v>18</v>
      </c>
    </row>
    <row r="4" spans="1:7" x14ac:dyDescent="0.4">
      <c r="A4" t="s">
        <v>14</v>
      </c>
      <c r="B4" s="3">
        <f>YEAR(Ergebnisse!E5)</f>
        <v>2026</v>
      </c>
      <c r="D4" s="4">
        <v>2</v>
      </c>
    </row>
    <row r="5" spans="1:7" x14ac:dyDescent="0.4">
      <c r="A5" t="s">
        <v>15</v>
      </c>
      <c r="B5" s="3" t="str">
        <f>D8</f>
        <v>N</v>
      </c>
      <c r="D5" t="str">
        <f>IF(D4=2,"N","J")</f>
        <v>N</v>
      </c>
      <c r="F5">
        <v>1</v>
      </c>
      <c r="G5" s="36" t="s">
        <v>65</v>
      </c>
    </row>
    <row r="6" spans="1:7" x14ac:dyDescent="0.4">
      <c r="A6" t="s">
        <v>39</v>
      </c>
      <c r="B6" s="3">
        <f>Ergebnisse!G3</f>
        <v>1</v>
      </c>
      <c r="F6">
        <v>2</v>
      </c>
      <c r="G6" s="36" t="s">
        <v>66</v>
      </c>
    </row>
    <row r="7" spans="1:7" x14ac:dyDescent="0.4">
      <c r="A7" t="s">
        <v>43</v>
      </c>
      <c r="B7" s="25">
        <f>Ergebnisse!E5</f>
        <v>46334</v>
      </c>
    </row>
    <row r="8" spans="1:7" x14ac:dyDescent="0.4">
      <c r="A8" t="s">
        <v>16</v>
      </c>
      <c r="B8" s="3">
        <v>17</v>
      </c>
      <c r="D8" t="str">
        <f>LEFT(D5,1)</f>
        <v>N</v>
      </c>
    </row>
    <row r="9" spans="1:7" x14ac:dyDescent="0.4">
      <c r="A9" t="s">
        <v>17</v>
      </c>
      <c r="B9" s="3">
        <v>2</v>
      </c>
    </row>
    <row r="10" spans="1:7" x14ac:dyDescent="0.4">
      <c r="A10" t="s">
        <v>417</v>
      </c>
      <c r="B10" s="115">
        <f>Kontakt!B2</f>
        <v>0</v>
      </c>
    </row>
    <row r="11" spans="1:7" x14ac:dyDescent="0.4">
      <c r="A11" t="s">
        <v>418</v>
      </c>
      <c r="B11" s="3">
        <f>IF(Kontakt!B3=Kontakt!B15,Kontakt!B3,0)</f>
        <v>0</v>
      </c>
    </row>
    <row r="12" spans="1:7" x14ac:dyDescent="0.4">
      <c r="A12" s="36" t="s">
        <v>419</v>
      </c>
      <c r="B12" s="3">
        <v>1</v>
      </c>
    </row>
    <row r="13" spans="1:7" x14ac:dyDescent="0.4">
      <c r="A13" t="s">
        <v>21</v>
      </c>
      <c r="B13" s="2" t="str">
        <f>Ergebnisse!A19</f>
        <v>Wasser</v>
      </c>
      <c r="C13" s="2" t="str">
        <f>Ergebnisse!B19</f>
        <v>g/100 g</v>
      </c>
    </row>
    <row r="14" spans="1:7" x14ac:dyDescent="0.4">
      <c r="A14" t="s">
        <v>22</v>
      </c>
      <c r="B14" s="2" t="str">
        <f>Ergebnisse!A20</f>
        <v>Fett</v>
      </c>
      <c r="C14" s="2" t="str">
        <f>Ergebnisse!B20</f>
        <v>g/100 g</v>
      </c>
    </row>
    <row r="15" spans="1:7" x14ac:dyDescent="0.4">
      <c r="A15" t="s">
        <v>23</v>
      </c>
      <c r="B15" s="2" t="str">
        <f>Ergebnisse!A21</f>
        <v>gesättigte Fettsäuren</v>
      </c>
      <c r="C15" s="2" t="str">
        <f>Ergebnisse!B21</f>
        <v>g/100 g Fett</v>
      </c>
    </row>
    <row r="16" spans="1:7" x14ac:dyDescent="0.4">
      <c r="A16" t="s">
        <v>29</v>
      </c>
      <c r="B16" s="2" t="str">
        <f>Ergebnisse!A22</f>
        <v>Einfach ungesättigte Fettsäuren</v>
      </c>
      <c r="C16" s="2" t="str">
        <f>Ergebnisse!B22</f>
        <v>g/100 g Fett</v>
      </c>
    </row>
    <row r="17" spans="1:3" x14ac:dyDescent="0.4">
      <c r="A17" t="s">
        <v>30</v>
      </c>
      <c r="B17" s="2" t="str">
        <f>Ergebnisse!A23</f>
        <v>Mehrfach ungesättige Fettsäuren</v>
      </c>
      <c r="C17" s="2" t="str">
        <f>Ergebnisse!B23</f>
        <v>g/100 g Fett</v>
      </c>
    </row>
    <row r="18" spans="1:3" x14ac:dyDescent="0.4">
      <c r="A18" t="s">
        <v>31</v>
      </c>
      <c r="B18" s="2" t="str">
        <f>Ergebnisse!A24</f>
        <v>Eiweiß (N * 6,25)</v>
      </c>
      <c r="C18" s="2" t="str">
        <f>Ergebnisse!B24</f>
        <v>g/100 g</v>
      </c>
    </row>
    <row r="19" spans="1:3" x14ac:dyDescent="0.4">
      <c r="A19" t="s">
        <v>32</v>
      </c>
      <c r="B19" s="2" t="str">
        <f>Ergebnisse!A25</f>
        <v>Kohlenhydrate, gesamt</v>
      </c>
      <c r="C19" s="2" t="str">
        <f>Ergebnisse!B25</f>
        <v>g/100 g</v>
      </c>
    </row>
    <row r="20" spans="1:3" x14ac:dyDescent="0.4">
      <c r="A20" t="s">
        <v>157</v>
      </c>
      <c r="B20" s="2" t="str">
        <f>Ergebnisse!A26</f>
        <v>Zucker, gesamt</v>
      </c>
      <c r="C20" s="2" t="str">
        <f>Ergebnisse!B26</f>
        <v>g/100 g</v>
      </c>
    </row>
    <row r="21" spans="1:3" x14ac:dyDescent="0.4">
      <c r="A21" t="s">
        <v>158</v>
      </c>
      <c r="B21" s="2" t="str">
        <f>Ergebnisse!A27</f>
        <v>Saccharose, wasserfrei</v>
      </c>
      <c r="C21" s="2" t="str">
        <f>Ergebnisse!B27</f>
        <v>g/100 g</v>
      </c>
    </row>
    <row r="22" spans="1:3" x14ac:dyDescent="0.4">
      <c r="A22" t="s">
        <v>159</v>
      </c>
      <c r="B22" s="2" t="str">
        <f>Ergebnisse!A28</f>
        <v>Glucose, wasserfrei</v>
      </c>
      <c r="C22" s="2" t="str">
        <f>Ergebnisse!B28</f>
        <v>g/100 g</v>
      </c>
    </row>
    <row r="23" spans="1:3" x14ac:dyDescent="0.4">
      <c r="A23" t="s">
        <v>289</v>
      </c>
      <c r="B23" s="2" t="str">
        <f>Ergebnisse!A29</f>
        <v>Fructose, wasserfrei</v>
      </c>
      <c r="C23" s="2" t="str">
        <f>Ergebnisse!B29</f>
        <v>g/100 g</v>
      </c>
    </row>
    <row r="24" spans="1:3" x14ac:dyDescent="0.4">
      <c r="A24" t="s">
        <v>329</v>
      </c>
      <c r="B24" s="2" t="str">
        <f>Ergebnisse!A30</f>
        <v>Maltose, wasserfrei</v>
      </c>
      <c r="C24" s="2" t="str">
        <f>Ergebnisse!B30</f>
        <v>g/100 g</v>
      </c>
    </row>
    <row r="25" spans="1:3" x14ac:dyDescent="0.4">
      <c r="A25" t="s">
        <v>330</v>
      </c>
      <c r="B25" s="2" t="str">
        <f>Ergebnisse!A31</f>
        <v>Lactose, wasserfrei</v>
      </c>
      <c r="C25" s="2" t="str">
        <f>Ergebnisse!B31</f>
        <v>g/100 g</v>
      </c>
    </row>
    <row r="26" spans="1:3" x14ac:dyDescent="0.4">
      <c r="A26" t="s">
        <v>331</v>
      </c>
      <c r="B26" s="2" t="str">
        <f>Ergebnisse!A32</f>
        <v>Stärke</v>
      </c>
      <c r="C26" s="2" t="str">
        <f>Ergebnisse!B32</f>
        <v>g/100 g</v>
      </c>
    </row>
    <row r="27" spans="1:3" x14ac:dyDescent="0.4">
      <c r="A27" t="s">
        <v>332</v>
      </c>
      <c r="B27" s="2" t="str">
        <f>Ergebnisse!A33</f>
        <v>Ballaststoffe</v>
      </c>
      <c r="C27" s="2" t="str">
        <f>Ergebnisse!B33</f>
        <v>g/100 g</v>
      </c>
    </row>
    <row r="28" spans="1:3" x14ac:dyDescent="0.4">
      <c r="A28" t="s">
        <v>469</v>
      </c>
      <c r="B28" s="2" t="str">
        <f>Ergebnisse!A34</f>
        <v>Kochsalz (über Chlorid)</v>
      </c>
      <c r="C28" s="2" t="str">
        <f>Ergebnisse!B34</f>
        <v>g/100 g</v>
      </c>
    </row>
    <row r="29" spans="1:3" x14ac:dyDescent="0.4">
      <c r="A29" t="s">
        <v>470</v>
      </c>
      <c r="B29" s="2" t="str">
        <f>Ergebnisse!A35</f>
        <v>Natrium</v>
      </c>
      <c r="C29" s="2" t="str">
        <f>Ergebnisse!B35</f>
        <v>g/100 g</v>
      </c>
    </row>
  </sheetData>
  <sheetProtection algorithmName="SHA-512" hashValue="66yeUbvn/uu4LzJYBA8kvQVJyq6cPyfmalVk8Nq/dZrtQRnVn81dhGlHT5pgV9AHKMWjIeG8TuqT0JYUqRTjlg==" saltValue="kIi931Nvbo9/0jK+/A3CXg==" spinCount="100000" sheet="1" objects="1" scenarios="1"/>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98"/>
  <sheetViews>
    <sheetView zoomScaleNormal="100" workbookViewId="0">
      <selection activeCell="F1" sqref="F1"/>
    </sheetView>
  </sheetViews>
  <sheetFormatPr baseColWidth="10" defaultColWidth="11.42578125" defaultRowHeight="13.9" x14ac:dyDescent="0.4"/>
  <cols>
    <col min="1" max="1" width="36.85546875" style="9" customWidth="1"/>
    <col min="2" max="2" width="11.42578125" style="9"/>
    <col min="3" max="3" width="13" style="9" bestFit="1" customWidth="1"/>
    <col min="4" max="6" width="15.640625" style="9" customWidth="1"/>
    <col min="7" max="7" width="14.640625" style="9" customWidth="1"/>
    <col min="8" max="8" width="9.640625" style="9" customWidth="1"/>
    <col min="9" max="9" width="8.640625" style="9" customWidth="1"/>
    <col min="10" max="10" width="11.640625" style="9" customWidth="1"/>
    <col min="11" max="16384" width="11.42578125" style="9"/>
  </cols>
  <sheetData>
    <row r="1" spans="1:8" ht="21.95" customHeight="1" x14ac:dyDescent="0.55000000000000004">
      <c r="A1" s="5" t="s">
        <v>0</v>
      </c>
      <c r="B1" s="6"/>
      <c r="E1" s="7" t="s">
        <v>3</v>
      </c>
      <c r="F1" s="8"/>
      <c r="G1" s="93" t="s">
        <v>412</v>
      </c>
    </row>
    <row r="2" spans="1:8" ht="21.95" customHeight="1" x14ac:dyDescent="0.55000000000000004">
      <c r="A2" s="5" t="s">
        <v>450</v>
      </c>
      <c r="B2" s="6"/>
      <c r="E2" s="7" t="s">
        <v>4</v>
      </c>
      <c r="F2" s="8"/>
      <c r="G2" s="93" t="s">
        <v>412</v>
      </c>
    </row>
    <row r="3" spans="1:8" ht="20" customHeight="1" x14ac:dyDescent="0.55000000000000004">
      <c r="A3" s="5"/>
      <c r="B3" s="6"/>
      <c r="E3" s="156" t="s">
        <v>57</v>
      </c>
      <c r="F3" s="156"/>
      <c r="G3" s="32">
        <v>1</v>
      </c>
      <c r="H3" s="47" t="s">
        <v>394</v>
      </c>
    </row>
    <row r="4" spans="1:8" ht="21.95" customHeight="1" x14ac:dyDescent="0.5">
      <c r="A4" s="7" t="s">
        <v>10</v>
      </c>
      <c r="B4" s="159" t="s">
        <v>5</v>
      </c>
      <c r="C4" s="159"/>
      <c r="E4" s="33"/>
      <c r="F4" s="33" t="str">
        <f>IF(G1="?","",IF(ISNUMBER(VALUE(G1)),"","Bitte nur Ziffern eingeben (numbers only)"))</f>
        <v/>
      </c>
      <c r="G4" s="20"/>
      <c r="H4" s="10"/>
    </row>
    <row r="5" spans="1:8" ht="21.95" customHeight="1" x14ac:dyDescent="0.5">
      <c r="A5" s="10" t="s">
        <v>64</v>
      </c>
      <c r="E5" s="160">
        <v>46334</v>
      </c>
      <c r="F5" s="160" t="str">
        <f>IF(G2="?","",IF(ISNUMBER(VALUE(G2)),"","Bitte nur Ziffern eingeben (numbers only)"))</f>
        <v/>
      </c>
      <c r="G5" s="8"/>
      <c r="H5" s="10"/>
    </row>
    <row r="6" spans="1:8" ht="10.15" customHeight="1" x14ac:dyDescent="0.4"/>
    <row r="7" spans="1:8" s="12" customFormat="1" ht="38" customHeight="1" x14ac:dyDescent="0.4">
      <c r="A7" s="157" t="s">
        <v>141</v>
      </c>
      <c r="B7" s="158"/>
      <c r="C7" s="158"/>
      <c r="D7" s="158"/>
      <c r="E7" s="158"/>
      <c r="F7" s="158"/>
      <c r="G7" s="158"/>
    </row>
    <row r="8" spans="1:8" s="12" customFormat="1" ht="60" customHeight="1" x14ac:dyDescent="0.4">
      <c r="A8" s="157" t="s">
        <v>411</v>
      </c>
      <c r="B8" s="158"/>
      <c r="C8" s="158"/>
      <c r="D8" s="158"/>
      <c r="E8" s="158"/>
      <c r="F8" s="158"/>
      <c r="G8" s="158"/>
    </row>
    <row r="9" spans="1:8" s="12" customFormat="1" ht="38" customHeight="1" x14ac:dyDescent="0.4">
      <c r="A9" s="157" t="s">
        <v>67</v>
      </c>
      <c r="B9" s="158"/>
      <c r="C9" s="158"/>
      <c r="D9" s="158"/>
      <c r="E9" s="158"/>
      <c r="F9" s="158"/>
      <c r="G9" s="158"/>
    </row>
    <row r="10" spans="1:8" s="12" customFormat="1" ht="38" customHeight="1" x14ac:dyDescent="0.4">
      <c r="A10" s="157" t="s">
        <v>68</v>
      </c>
      <c r="B10" s="158"/>
      <c r="C10" s="158"/>
      <c r="D10" s="158"/>
      <c r="E10" s="158"/>
      <c r="F10" s="158"/>
      <c r="G10" s="158"/>
    </row>
    <row r="11" spans="1:8" s="12" customFormat="1" ht="38" customHeight="1" x14ac:dyDescent="0.4">
      <c r="A11" s="157" t="s">
        <v>63</v>
      </c>
      <c r="B11" s="158"/>
      <c r="C11" s="158"/>
      <c r="D11" s="158"/>
      <c r="E11" s="158"/>
      <c r="F11" s="158"/>
      <c r="G11" s="158"/>
    </row>
    <row r="12" spans="1:8" s="12" customFormat="1" ht="38" customHeight="1" x14ac:dyDescent="0.4">
      <c r="A12" s="157" t="s">
        <v>69</v>
      </c>
      <c r="B12" s="158"/>
      <c r="C12" s="158"/>
      <c r="D12" s="158"/>
      <c r="E12" s="158"/>
      <c r="F12" s="158"/>
      <c r="G12" s="158"/>
    </row>
    <row r="13" spans="1:8" s="12" customFormat="1" ht="25.15" customHeight="1" x14ac:dyDescent="0.4">
      <c r="A13" s="155" t="str">
        <f>IF(OR(OR(G1="?",ISBLANK(G1)),OR(G2="?",ISBLANK(G2))),"Die Tabelle ist so nicht versandfertig. Es fehlen noch Eingaben bei Kunden-Nr. und/oder Postleitzahl.","Wichtig: Sind Ihre Eingaben bei Kunden-Nr. und Postleitzahl korrekt?")</f>
        <v>Die Tabelle ist so nicht versandfertig. Es fehlen noch Eingaben bei Kunden-Nr. und/oder Postleitzahl.</v>
      </c>
      <c r="B13" s="155"/>
      <c r="C13" s="155"/>
      <c r="D13" s="155"/>
      <c r="E13" s="155"/>
      <c r="F13" s="155"/>
      <c r="G13" s="155"/>
    </row>
    <row r="14" spans="1:8" s="12" customFormat="1" ht="25.15" customHeight="1" x14ac:dyDescent="0.4">
      <c r="A14" s="155" t="str">
        <f>IF(OR(OR(G1="?",ISBLANK(G1)),OR(G2="?",ISBLANK(G2))),"Nur wenn diese beiden Felder korrekt ausgefüllt sind, kann der Absender dieser Tabelle identifiziert werden.","Haben Sie im Tabellenblatt Kontakt alle gelb hinterlegten Felder ausgefüllt?")</f>
        <v>Nur wenn diese beiden Felder korrekt ausgefüllt sind, kann der Absender dieser Tabelle identifiziert werden.</v>
      </c>
      <c r="B14" s="155"/>
      <c r="C14" s="155"/>
      <c r="D14" s="155"/>
      <c r="E14" s="155"/>
      <c r="F14" s="155"/>
      <c r="G14" s="155"/>
    </row>
    <row r="15" spans="1:8" s="12" customFormat="1" ht="39.950000000000003" customHeight="1" x14ac:dyDescent="0.5">
      <c r="A15" s="161" t="s">
        <v>77</v>
      </c>
      <c r="B15" s="161"/>
      <c r="C15" s="161"/>
      <c r="D15" s="161"/>
      <c r="E15" s="161"/>
      <c r="F15" s="161"/>
      <c r="G15" s="35"/>
    </row>
    <row r="16" spans="1:8" ht="10.15" customHeight="1" x14ac:dyDescent="0.4"/>
    <row r="17" spans="1:10" s="16" customFormat="1" ht="33" customHeight="1" x14ac:dyDescent="0.45">
      <c r="A17" s="45" t="s">
        <v>1</v>
      </c>
      <c r="B17" s="45" t="s">
        <v>2</v>
      </c>
      <c r="C17" s="136" t="s">
        <v>42</v>
      </c>
      <c r="D17" s="136" t="s">
        <v>7</v>
      </c>
      <c r="E17" s="136" t="s">
        <v>8</v>
      </c>
      <c r="F17" s="136" t="s">
        <v>9</v>
      </c>
      <c r="G17" s="137"/>
      <c r="H17" s="18"/>
      <c r="I17" s="17"/>
    </row>
    <row r="18" spans="1:10" s="16" customFormat="1" ht="10.15" hidden="1" customHeight="1" x14ac:dyDescent="0.45">
      <c r="A18" s="45"/>
      <c r="B18" s="45"/>
      <c r="C18" s="136"/>
      <c r="D18" s="136"/>
      <c r="E18" s="136"/>
      <c r="F18" s="136"/>
      <c r="G18" s="138"/>
      <c r="H18" s="18"/>
      <c r="I18" s="17"/>
    </row>
    <row r="19" spans="1:10" s="16" customFormat="1" ht="24" customHeight="1" x14ac:dyDescent="0.45">
      <c r="A19" s="138" t="s">
        <v>78</v>
      </c>
      <c r="B19" s="138" t="s">
        <v>40</v>
      </c>
      <c r="C19" s="139" t="s">
        <v>393</v>
      </c>
      <c r="D19" s="140"/>
      <c r="E19" s="140"/>
      <c r="F19" s="141">
        <f>Wasser!B1</f>
        <v>23</v>
      </c>
      <c r="G19" s="141"/>
      <c r="H19" s="43">
        <f>Wasser!C1</f>
        <v>22</v>
      </c>
      <c r="I19" s="19"/>
    </row>
    <row r="20" spans="1:10" s="16" customFormat="1" ht="24" customHeight="1" x14ac:dyDescent="0.45">
      <c r="A20" s="138" t="s">
        <v>79</v>
      </c>
      <c r="B20" s="138" t="s">
        <v>40</v>
      </c>
      <c r="C20" s="139" t="s">
        <v>393</v>
      </c>
      <c r="D20" s="140"/>
      <c r="E20" s="140"/>
      <c r="F20" s="141">
        <f>Fett!$B$1</f>
        <v>32</v>
      </c>
      <c r="G20" s="141"/>
      <c r="H20" s="43">
        <f>Fett!$C$1</f>
        <v>31</v>
      </c>
      <c r="I20" s="43"/>
    </row>
    <row r="21" spans="1:10" s="16" customFormat="1" ht="30" customHeight="1" x14ac:dyDescent="0.45">
      <c r="A21" s="142" t="s">
        <v>452</v>
      </c>
      <c r="B21" s="135" t="s">
        <v>453</v>
      </c>
      <c r="C21" s="139" t="s">
        <v>393</v>
      </c>
      <c r="D21" s="140"/>
      <c r="E21" s="140"/>
      <c r="F21" s="141">
        <f>Fett_gesaettigt!B1</f>
        <v>7</v>
      </c>
      <c r="G21" s="141"/>
      <c r="H21" s="43">
        <f>Fett_gesaettigt!C1</f>
        <v>6</v>
      </c>
      <c r="I21" s="19"/>
    </row>
    <row r="22" spans="1:10" s="16" customFormat="1" ht="30" customHeight="1" x14ac:dyDescent="0.45">
      <c r="A22" s="142" t="s">
        <v>454</v>
      </c>
      <c r="B22" s="135" t="s">
        <v>453</v>
      </c>
      <c r="C22" s="139" t="s">
        <v>393</v>
      </c>
      <c r="D22" s="140"/>
      <c r="E22" s="140"/>
      <c r="F22" s="141"/>
      <c r="G22" s="141"/>
      <c r="H22" s="43"/>
      <c r="I22" s="19"/>
    </row>
    <row r="23" spans="1:10" s="16" customFormat="1" ht="30" customHeight="1" x14ac:dyDescent="0.45">
      <c r="A23" s="142" t="s">
        <v>455</v>
      </c>
      <c r="B23" s="135" t="s">
        <v>453</v>
      </c>
      <c r="C23" s="139" t="s">
        <v>393</v>
      </c>
      <c r="D23" s="140"/>
      <c r="E23" s="140"/>
      <c r="F23" s="141"/>
      <c r="G23" s="141"/>
      <c r="H23" s="43"/>
      <c r="I23" s="19"/>
    </row>
    <row r="24" spans="1:10" s="16" customFormat="1" ht="24" customHeight="1" x14ac:dyDescent="0.45">
      <c r="A24" s="138" t="s">
        <v>151</v>
      </c>
      <c r="B24" s="138" t="s">
        <v>40</v>
      </c>
      <c r="C24" s="139" t="s">
        <v>393</v>
      </c>
      <c r="D24" s="140"/>
      <c r="E24" s="140"/>
      <c r="F24" s="141">
        <f>Eiweiss!$B$1</f>
        <v>24</v>
      </c>
      <c r="G24" s="141"/>
      <c r="H24" s="43">
        <f>Eiweiss!$C$1</f>
        <v>23</v>
      </c>
      <c r="I24" s="19"/>
      <c r="J24" s="19"/>
    </row>
    <row r="25" spans="1:10" s="16" customFormat="1" ht="24" customHeight="1" x14ac:dyDescent="0.45">
      <c r="A25" s="138" t="s">
        <v>322</v>
      </c>
      <c r="B25" s="138" t="s">
        <v>40</v>
      </c>
      <c r="C25" s="139" t="s">
        <v>393</v>
      </c>
      <c r="D25" s="140"/>
      <c r="E25" s="140"/>
      <c r="F25" s="141">
        <f>Kohlenhydrate!B1</f>
        <v>9</v>
      </c>
      <c r="G25" s="141"/>
      <c r="H25" s="43">
        <f>Kohlenhydrate!$C$1</f>
        <v>8</v>
      </c>
      <c r="I25" s="19"/>
      <c r="J25" s="19"/>
    </row>
    <row r="26" spans="1:10" s="16" customFormat="1" ht="24" customHeight="1" x14ac:dyDescent="0.45">
      <c r="A26" s="138" t="s">
        <v>323</v>
      </c>
      <c r="B26" s="138" t="s">
        <v>40</v>
      </c>
      <c r="C26" s="139" t="s">
        <v>393</v>
      </c>
      <c r="D26" s="140"/>
      <c r="E26" s="140"/>
      <c r="F26" s="143"/>
      <c r="G26" s="141"/>
      <c r="H26" s="24"/>
      <c r="I26" s="19"/>
      <c r="J26" s="19"/>
    </row>
    <row r="27" spans="1:10" s="16" customFormat="1" ht="24" customHeight="1" x14ac:dyDescent="0.45">
      <c r="A27" s="138" t="s">
        <v>324</v>
      </c>
      <c r="B27" s="138" t="s">
        <v>40</v>
      </c>
      <c r="C27" s="139" t="s">
        <v>393</v>
      </c>
      <c r="D27" s="140"/>
      <c r="E27" s="140"/>
      <c r="F27" s="141">
        <f>SacGluFruMal!$C$1</f>
        <v>16</v>
      </c>
      <c r="G27" s="141"/>
      <c r="H27" s="43">
        <f>SacGluFruMal!$B$1</f>
        <v>15</v>
      </c>
      <c r="J27" s="19"/>
    </row>
    <row r="28" spans="1:10" s="16" customFormat="1" ht="24" customHeight="1" x14ac:dyDescent="0.45">
      <c r="A28" s="138" t="s">
        <v>325</v>
      </c>
      <c r="B28" s="138" t="s">
        <v>40</v>
      </c>
      <c r="C28" s="139" t="s">
        <v>393</v>
      </c>
      <c r="D28" s="140"/>
      <c r="E28" s="140"/>
      <c r="F28" s="141">
        <f>SacGluFruMal!$D$1</f>
        <v>16</v>
      </c>
      <c r="G28" s="141"/>
      <c r="H28" s="43">
        <f>SacGluFruMal!$B$1</f>
        <v>15</v>
      </c>
      <c r="J28" s="19"/>
    </row>
    <row r="29" spans="1:10" s="16" customFormat="1" ht="24" customHeight="1" x14ac:dyDescent="0.45">
      <c r="A29" s="138" t="s">
        <v>326</v>
      </c>
      <c r="B29" s="138" t="s">
        <v>40</v>
      </c>
      <c r="C29" s="139" t="s">
        <v>393</v>
      </c>
      <c r="D29" s="140"/>
      <c r="E29" s="140"/>
      <c r="F29" s="141">
        <f>SacGluFruMal!$E$1</f>
        <v>16</v>
      </c>
      <c r="G29" s="141"/>
      <c r="H29" s="43">
        <f>SacGluFruMal!$B$1</f>
        <v>15</v>
      </c>
      <c r="J29" s="19"/>
    </row>
    <row r="30" spans="1:10" s="16" customFormat="1" ht="24" customHeight="1" x14ac:dyDescent="0.45">
      <c r="A30" s="138" t="s">
        <v>327</v>
      </c>
      <c r="B30" s="138" t="s">
        <v>40</v>
      </c>
      <c r="C30" s="139" t="s">
        <v>393</v>
      </c>
      <c r="D30" s="140"/>
      <c r="E30" s="140"/>
      <c r="F30" s="141">
        <f>SacGluFruMal!$F$1</f>
        <v>16</v>
      </c>
      <c r="G30" s="141"/>
      <c r="H30" s="43">
        <f>SacGluFruMal!$B$1</f>
        <v>15</v>
      </c>
      <c r="J30" s="19"/>
    </row>
    <row r="31" spans="1:10" s="16" customFormat="1" ht="24" customHeight="1" x14ac:dyDescent="0.45">
      <c r="A31" s="138" t="s">
        <v>328</v>
      </c>
      <c r="B31" s="138" t="s">
        <v>40</v>
      </c>
      <c r="C31" s="139" t="s">
        <v>393</v>
      </c>
      <c r="D31" s="140"/>
      <c r="E31" s="140"/>
      <c r="F31" s="141">
        <f>Lactose!$B$1</f>
        <v>27</v>
      </c>
      <c r="G31" s="141"/>
      <c r="H31" s="43">
        <f>Lactose!C1</f>
        <v>26</v>
      </c>
      <c r="J31" s="19"/>
    </row>
    <row r="32" spans="1:10" s="16" customFormat="1" ht="24" customHeight="1" x14ac:dyDescent="0.45">
      <c r="A32" s="138" t="s">
        <v>156</v>
      </c>
      <c r="B32" s="138" t="s">
        <v>40</v>
      </c>
      <c r="C32" s="139" t="s">
        <v>393</v>
      </c>
      <c r="D32" s="140"/>
      <c r="E32" s="140"/>
      <c r="F32" s="141">
        <f>Staerke!$B$1</f>
        <v>28</v>
      </c>
      <c r="G32" s="141"/>
      <c r="H32" s="43">
        <f>Staerke!$C$1</f>
        <v>27</v>
      </c>
      <c r="I32" s="43"/>
      <c r="J32" s="19"/>
    </row>
    <row r="33" spans="1:10" s="16" customFormat="1" ht="24" customHeight="1" x14ac:dyDescent="0.45">
      <c r="A33" s="138" t="s">
        <v>154</v>
      </c>
      <c r="B33" s="138" t="s">
        <v>40</v>
      </c>
      <c r="C33" s="139" t="s">
        <v>393</v>
      </c>
      <c r="D33" s="140"/>
      <c r="E33" s="140"/>
      <c r="F33" s="141">
        <f>Ballaststoffe!B1</f>
        <v>8</v>
      </c>
      <c r="G33" s="141"/>
      <c r="H33" s="43">
        <f>Ballaststoffe!C1</f>
        <v>7</v>
      </c>
      <c r="I33" s="19"/>
      <c r="J33" s="19"/>
    </row>
    <row r="34" spans="1:10" s="16" customFormat="1" ht="24" customHeight="1" x14ac:dyDescent="0.45">
      <c r="A34" s="138" t="s">
        <v>275</v>
      </c>
      <c r="B34" s="138" t="s">
        <v>40</v>
      </c>
      <c r="C34" s="139" t="s">
        <v>393</v>
      </c>
      <c r="D34" s="140"/>
      <c r="E34" s="140"/>
      <c r="F34" s="141">
        <f>Kochsalz!B1</f>
        <v>21</v>
      </c>
      <c r="G34" s="141"/>
      <c r="H34" s="43">
        <f>Kochsalz!C1</f>
        <v>20</v>
      </c>
      <c r="I34" s="19"/>
      <c r="J34" s="19"/>
    </row>
    <row r="35" spans="1:10" s="16" customFormat="1" ht="24" customHeight="1" x14ac:dyDescent="0.45">
      <c r="A35" s="138" t="s">
        <v>155</v>
      </c>
      <c r="B35" s="138" t="s">
        <v>40</v>
      </c>
      <c r="C35" s="139" t="s">
        <v>393</v>
      </c>
      <c r="D35" s="140"/>
      <c r="E35" s="140"/>
      <c r="F35" s="141">
        <f>Natrium!B61</f>
        <v>27</v>
      </c>
      <c r="G35" s="141"/>
      <c r="H35" s="43">
        <f>Natrium!D61</f>
        <v>26</v>
      </c>
    </row>
    <row r="36" spans="1:10" s="16" customFormat="1" ht="24" customHeight="1" x14ac:dyDescent="0.45">
      <c r="A36" s="138" t="s">
        <v>80</v>
      </c>
      <c r="B36" s="138" t="s">
        <v>40</v>
      </c>
      <c r="C36" s="139" t="s">
        <v>393</v>
      </c>
      <c r="D36" s="140"/>
      <c r="E36" s="140"/>
      <c r="F36" s="141">
        <f>Asche!$B$1</f>
        <v>19</v>
      </c>
      <c r="G36" s="141">
        <f>Asche!B25</f>
        <v>11</v>
      </c>
      <c r="H36" s="43">
        <f>Asche!$C$1</f>
        <v>18</v>
      </c>
      <c r="I36" s="43">
        <f>Asche!C25</f>
        <v>10</v>
      </c>
      <c r="J36" s="19"/>
    </row>
    <row r="37" spans="1:10" ht="19.05" customHeight="1" x14ac:dyDescent="0.4">
      <c r="C37" s="94" t="s">
        <v>410</v>
      </c>
    </row>
    <row r="38" spans="1:10" ht="20.100000000000001" customHeight="1" x14ac:dyDescent="0.45">
      <c r="A38" s="11" t="s">
        <v>240</v>
      </c>
    </row>
    <row r="39" spans="1:10" ht="9.9499999999999993" customHeight="1" x14ac:dyDescent="0.5">
      <c r="A39" s="8"/>
    </row>
    <row r="40" spans="1:10" ht="20.100000000000001" customHeight="1" x14ac:dyDescent="0.4">
      <c r="A40" s="21" t="s">
        <v>78</v>
      </c>
      <c r="B40" s="147"/>
      <c r="C40" s="147"/>
      <c r="D40" s="147"/>
      <c r="E40" s="147"/>
      <c r="F40" s="147"/>
      <c r="G40" s="147"/>
      <c r="H40" s="147"/>
      <c r="I40" s="14" t="b">
        <f>ISBLANK(VLOOKUP(F19,Wasser!A3:C25,3))</f>
        <v>1</v>
      </c>
    </row>
    <row r="41" spans="1:10" ht="27" customHeight="1" x14ac:dyDescent="0.4">
      <c r="A41" s="13" t="str">
        <f>IF(F19=H19,"bitte eingeben:",IF(I78,"","Art der Modifikation:"))</f>
        <v/>
      </c>
      <c r="B41" s="151"/>
      <c r="C41" s="151"/>
      <c r="D41" s="151"/>
      <c r="E41" s="151"/>
      <c r="F41" s="151"/>
      <c r="G41" s="151"/>
      <c r="H41" s="151"/>
      <c r="I41" s="14"/>
    </row>
    <row r="42" spans="1:10" ht="20.100000000000001" customHeight="1" x14ac:dyDescent="0.4">
      <c r="A42" s="21" t="s">
        <v>79</v>
      </c>
      <c r="B42" s="147"/>
      <c r="C42" s="147"/>
      <c r="D42" s="147"/>
      <c r="E42" s="147"/>
      <c r="F42" s="147"/>
      <c r="G42" s="147"/>
      <c r="H42" s="147"/>
      <c r="I42" s="14" t="b">
        <f>ISBLANK(VLOOKUP(F20,Fett!A3:C43,3))</f>
        <v>1</v>
      </c>
    </row>
    <row r="43" spans="1:10" ht="27" customHeight="1" x14ac:dyDescent="0.4">
      <c r="A43" s="13" t="str">
        <f>IF(F20=H20,"bitte eingeben:",IF(I42,"","Art der Modifikation:"))</f>
        <v/>
      </c>
      <c r="B43" s="151"/>
      <c r="C43" s="151"/>
      <c r="D43" s="151"/>
      <c r="E43" s="151"/>
      <c r="F43" s="151"/>
      <c r="G43" s="151"/>
      <c r="H43" s="151"/>
      <c r="I43" s="14"/>
    </row>
    <row r="44" spans="1:10" ht="20.100000000000001" customHeight="1" x14ac:dyDescent="0.4">
      <c r="A44" s="21" t="s">
        <v>232</v>
      </c>
      <c r="B44" s="147"/>
      <c r="C44" s="147"/>
      <c r="D44" s="147"/>
      <c r="E44" s="147"/>
      <c r="F44" s="147"/>
      <c r="G44" s="147"/>
      <c r="H44" s="147"/>
      <c r="I44" s="14" t="b">
        <f>ISBLANK(VLOOKUP(F21,Fett_gesaettigt!A3:C9,3))</f>
        <v>1</v>
      </c>
    </row>
    <row r="45" spans="1:10" ht="27" customHeight="1" x14ac:dyDescent="0.4">
      <c r="A45" s="13" t="str">
        <f>IF(F21=H21,"bitte eingeben:",IF(I44,"","Art der Modifikation:"))</f>
        <v/>
      </c>
      <c r="B45" s="151"/>
      <c r="C45" s="151"/>
      <c r="D45" s="151"/>
      <c r="E45" s="151"/>
      <c r="F45" s="151"/>
      <c r="G45" s="151"/>
      <c r="H45" s="151"/>
      <c r="I45" s="14"/>
    </row>
    <row r="46" spans="1:10" ht="20.100000000000001" customHeight="1" x14ac:dyDescent="0.4">
      <c r="A46" s="21" t="s">
        <v>215</v>
      </c>
      <c r="B46" s="147"/>
      <c r="C46" s="147"/>
      <c r="D46" s="147"/>
      <c r="E46" s="147"/>
      <c r="F46" s="147"/>
      <c r="G46" s="147"/>
      <c r="H46" s="147"/>
      <c r="I46" s="14" t="b">
        <f>ISBLANK(VLOOKUP(F24,Eiweiss!A3:C37,3))</f>
        <v>1</v>
      </c>
    </row>
    <row r="47" spans="1:10" ht="27" customHeight="1" x14ac:dyDescent="0.4">
      <c r="A47" s="13" t="str">
        <f>IF(F24=H24,"bitte eingeben:",IF(I46,"","Art der Modifikation:"))</f>
        <v/>
      </c>
      <c r="B47" s="151"/>
      <c r="C47" s="151"/>
      <c r="D47" s="151"/>
      <c r="E47" s="151"/>
      <c r="F47" s="151"/>
      <c r="G47" s="151"/>
      <c r="H47" s="151"/>
      <c r="I47" s="14"/>
    </row>
    <row r="48" spans="1:10" ht="20.100000000000001" customHeight="1" x14ac:dyDescent="0.4">
      <c r="A48" s="21" t="s">
        <v>322</v>
      </c>
      <c r="B48" s="147"/>
      <c r="C48" s="147"/>
      <c r="D48" s="147"/>
      <c r="E48" s="147"/>
      <c r="F48" s="147"/>
      <c r="G48" s="147"/>
      <c r="H48" s="147"/>
      <c r="I48" s="14" t="b">
        <f>ISBLANK(VLOOKUP(F25,Kohlenhydrate!A3:C39,3))</f>
        <v>1</v>
      </c>
    </row>
    <row r="49" spans="1:9" ht="27" customHeight="1" x14ac:dyDescent="0.4">
      <c r="A49" s="13" t="str">
        <f>IF(F25=H25,"bitte eingeben:","")</f>
        <v/>
      </c>
      <c r="B49" s="150"/>
      <c r="C49" s="150"/>
      <c r="D49" s="150"/>
      <c r="E49" s="150"/>
      <c r="F49" s="150"/>
      <c r="G49" s="150"/>
      <c r="H49" s="150"/>
      <c r="I49" s="14"/>
    </row>
    <row r="50" spans="1:9" ht="20.100000000000001" customHeight="1" x14ac:dyDescent="0.4">
      <c r="A50" s="21" t="s">
        <v>323</v>
      </c>
      <c r="B50" s="147" t="s">
        <v>229</v>
      </c>
      <c r="C50" s="147"/>
      <c r="D50" s="56"/>
      <c r="E50" s="147" t="s">
        <v>222</v>
      </c>
      <c r="F50" s="147"/>
      <c r="G50" s="56"/>
      <c r="H50" s="56"/>
      <c r="I50" s="14"/>
    </row>
    <row r="51" spans="1:9" ht="20.100000000000001" customHeight="1" x14ac:dyDescent="0.4">
      <c r="A51" s="63" t="s">
        <v>116</v>
      </c>
      <c r="B51" s="147"/>
      <c r="C51" s="147"/>
      <c r="D51" s="107">
        <f>Zucker!C1</f>
        <v>2</v>
      </c>
      <c r="E51" s="147"/>
      <c r="F51" s="147"/>
      <c r="G51" s="107">
        <f>Zucker!C10</f>
        <v>7</v>
      </c>
      <c r="H51" s="107"/>
      <c r="I51" s="14" t="b">
        <f>ISBLANK(VLOOKUP(F26,Eiweiss!A3:C37,3))</f>
        <v>0</v>
      </c>
    </row>
    <row r="52" spans="1:9" ht="20.100000000000001" customHeight="1" x14ac:dyDescent="0.4">
      <c r="A52" s="63" t="s">
        <v>137</v>
      </c>
      <c r="B52" s="147"/>
      <c r="C52" s="147"/>
      <c r="D52" s="107">
        <f>Zucker!D1</f>
        <v>2</v>
      </c>
      <c r="E52" s="147"/>
      <c r="F52" s="147"/>
      <c r="G52" s="107">
        <f>Zucker!D10</f>
        <v>7</v>
      </c>
      <c r="H52" s="107"/>
      <c r="I52" s="14"/>
    </row>
    <row r="53" spans="1:9" ht="20.100000000000001" customHeight="1" x14ac:dyDescent="0.4">
      <c r="A53" s="63" t="s">
        <v>115</v>
      </c>
      <c r="B53" s="147"/>
      <c r="C53" s="147"/>
      <c r="D53" s="107">
        <f>Zucker!E1</f>
        <v>2</v>
      </c>
      <c r="E53" s="147"/>
      <c r="F53" s="147"/>
      <c r="G53" s="107">
        <f>Zucker!E10</f>
        <v>7</v>
      </c>
      <c r="H53" s="107"/>
      <c r="I53" s="14"/>
    </row>
    <row r="54" spans="1:9" ht="20.100000000000001" customHeight="1" x14ac:dyDescent="0.4">
      <c r="A54" s="63" t="s">
        <v>218</v>
      </c>
      <c r="B54" s="147"/>
      <c r="C54" s="147"/>
      <c r="D54" s="107">
        <f>Zucker!F1</f>
        <v>2</v>
      </c>
      <c r="E54" s="147"/>
      <c r="F54" s="147"/>
      <c r="G54" s="107">
        <f>Zucker!F10</f>
        <v>7</v>
      </c>
      <c r="H54" s="107"/>
      <c r="I54" s="14"/>
    </row>
    <row r="55" spans="1:9" ht="20.100000000000001" customHeight="1" x14ac:dyDescent="0.4">
      <c r="A55" s="63" t="s">
        <v>219</v>
      </c>
      <c r="B55" s="147"/>
      <c r="C55" s="147"/>
      <c r="D55" s="107">
        <f>Zucker!G1</f>
        <v>2</v>
      </c>
      <c r="E55" s="147"/>
      <c r="F55" s="147"/>
      <c r="G55" s="107">
        <f>Zucker!G10</f>
        <v>7</v>
      </c>
      <c r="H55" s="107"/>
      <c r="I55" s="14"/>
    </row>
    <row r="56" spans="1:9" ht="20.100000000000001" customHeight="1" x14ac:dyDescent="0.4">
      <c r="A56" s="63">
        <f>Zucker!B21</f>
        <v>2</v>
      </c>
      <c r="B56" s="148"/>
      <c r="C56" s="148"/>
      <c r="D56" s="148"/>
      <c r="E56" s="147"/>
      <c r="F56" s="147"/>
      <c r="G56" s="107">
        <f>Zucker!H10</f>
        <v>7</v>
      </c>
      <c r="H56" s="107"/>
      <c r="I56" s="14"/>
    </row>
    <row r="57" spans="1:9" ht="20.100000000000001" hidden="1" customHeight="1" x14ac:dyDescent="0.4"/>
    <row r="58" spans="1:9" ht="27" hidden="1" customHeight="1" x14ac:dyDescent="0.4"/>
    <row r="59" spans="1:9" s="12" customFormat="1" ht="30.2" customHeight="1" x14ac:dyDescent="0.4">
      <c r="A59" s="105" t="s">
        <v>239</v>
      </c>
      <c r="I59" s="106"/>
    </row>
    <row r="60" spans="1:9" ht="9.9499999999999993" hidden="1" customHeight="1" x14ac:dyDescent="0.45">
      <c r="A60" s="11"/>
      <c r="I60" s="14"/>
    </row>
    <row r="61" spans="1:9" ht="20" customHeight="1" x14ac:dyDescent="0.4">
      <c r="A61" s="21" t="s">
        <v>115</v>
      </c>
      <c r="B61" s="147"/>
      <c r="C61" s="147"/>
      <c r="D61" s="147"/>
      <c r="E61" s="147"/>
      <c r="F61" s="147"/>
      <c r="G61" s="147"/>
      <c r="H61" s="147"/>
      <c r="I61" s="14" t="b">
        <f>ISBLANK(VLOOKUP(F27,SacGluFruMal!A3:C18,3))</f>
        <v>1</v>
      </c>
    </row>
    <row r="62" spans="1:9" ht="27" customHeight="1" x14ac:dyDescent="0.4">
      <c r="A62" s="13" t="str">
        <f>IF(F27=H27,"bitte eingeben:","")</f>
        <v/>
      </c>
      <c r="B62" s="151"/>
      <c r="C62" s="151"/>
      <c r="D62" s="151"/>
      <c r="E62" s="151"/>
      <c r="F62" s="151"/>
      <c r="G62" s="151"/>
      <c r="H62" s="151"/>
    </row>
    <row r="63" spans="1:9" ht="20" customHeight="1" x14ac:dyDescent="0.4">
      <c r="A63" s="21" t="s">
        <v>116</v>
      </c>
      <c r="B63" s="147"/>
      <c r="C63" s="147"/>
      <c r="D63" s="147"/>
      <c r="E63" s="147"/>
      <c r="F63" s="147"/>
      <c r="G63" s="147"/>
      <c r="H63" s="147"/>
      <c r="I63" s="14" t="b">
        <f>ISBLANK(VLOOKUP(F28,SacGluFruMal!A6:C28,3))</f>
        <v>1</v>
      </c>
    </row>
    <row r="64" spans="1:9" ht="27" customHeight="1" x14ac:dyDescent="0.4">
      <c r="A64" s="13" t="str">
        <f>IF(F28=H28,"bitte eingeben:","")</f>
        <v/>
      </c>
      <c r="B64" s="151"/>
      <c r="C64" s="151"/>
      <c r="D64" s="151"/>
      <c r="E64" s="151"/>
      <c r="F64" s="151"/>
      <c r="G64" s="151"/>
      <c r="H64" s="151"/>
    </row>
    <row r="65" spans="1:9" ht="20" customHeight="1" x14ac:dyDescent="0.4">
      <c r="A65" s="21" t="s">
        <v>137</v>
      </c>
      <c r="B65" s="147"/>
      <c r="C65" s="147"/>
      <c r="D65" s="147"/>
      <c r="E65" s="147"/>
      <c r="F65" s="147"/>
      <c r="G65" s="147"/>
      <c r="H65" s="147"/>
      <c r="I65" s="14" t="b">
        <f>ISBLANK(VLOOKUP(F29,SacGluFruMal!A6:C28,3))</f>
        <v>1</v>
      </c>
    </row>
    <row r="66" spans="1:9" ht="27" customHeight="1" x14ac:dyDescent="0.4">
      <c r="A66" s="13" t="str">
        <f>IF(F29=H29,"bitte eingeben:","")</f>
        <v/>
      </c>
      <c r="B66" s="151"/>
      <c r="C66" s="151"/>
      <c r="D66" s="151"/>
      <c r="E66" s="151"/>
      <c r="F66" s="151"/>
      <c r="G66" s="151"/>
      <c r="H66" s="151"/>
    </row>
    <row r="67" spans="1:9" ht="20" customHeight="1" x14ac:dyDescent="0.4">
      <c r="A67" s="21" t="s">
        <v>218</v>
      </c>
      <c r="B67" s="147"/>
      <c r="C67" s="147"/>
      <c r="D67" s="147"/>
      <c r="E67" s="147"/>
      <c r="F67" s="147"/>
      <c r="G67" s="147"/>
      <c r="H67" s="147"/>
      <c r="I67" s="14" t="b">
        <f>ISBLANK(VLOOKUP(F30,SacGluFruMal!A6:C28,3))</f>
        <v>1</v>
      </c>
    </row>
    <row r="68" spans="1:9" ht="27" customHeight="1" x14ac:dyDescent="0.4">
      <c r="A68" s="13" t="str">
        <f>IF(F30=H30,"bitte eingeben:","")</f>
        <v/>
      </c>
      <c r="B68" s="151"/>
      <c r="C68" s="151"/>
      <c r="D68" s="151"/>
      <c r="E68" s="151"/>
      <c r="F68" s="151"/>
      <c r="G68" s="151"/>
      <c r="H68" s="151"/>
    </row>
    <row r="69" spans="1:9" ht="20" customHeight="1" x14ac:dyDescent="0.4">
      <c r="A69" s="21" t="s">
        <v>219</v>
      </c>
      <c r="B69" s="147"/>
      <c r="C69" s="147"/>
      <c r="D69" s="147"/>
      <c r="E69" s="147"/>
      <c r="F69" s="147"/>
      <c r="G69" s="147"/>
      <c r="H69" s="147"/>
      <c r="I69" s="14" t="b">
        <f>ISBLANK(VLOOKUP(F31,Lactose!A3:C29,3))</f>
        <v>1</v>
      </c>
    </row>
    <row r="70" spans="1:9" ht="27" customHeight="1" x14ac:dyDescent="0.4">
      <c r="A70" s="13" t="str">
        <f>IF(F31=H31,"bitte eingeben:","")</f>
        <v/>
      </c>
      <c r="B70" s="151"/>
      <c r="C70" s="151"/>
      <c r="D70" s="151"/>
      <c r="E70" s="151"/>
      <c r="F70" s="151"/>
      <c r="G70" s="151"/>
      <c r="H70" s="151"/>
    </row>
    <row r="71" spans="1:9" ht="20" customHeight="1" x14ac:dyDescent="0.4">
      <c r="A71" s="21" t="s">
        <v>156</v>
      </c>
      <c r="B71" s="153"/>
      <c r="C71" s="153"/>
      <c r="D71" s="153"/>
      <c r="E71" s="153"/>
      <c r="F71" s="153"/>
      <c r="G71" s="153"/>
      <c r="H71" s="153"/>
      <c r="I71" s="14" t="b">
        <f>ISBLANK(VLOOKUP(F32,Staerke!A3:C44,3))</f>
        <v>1</v>
      </c>
    </row>
    <row r="72" spans="1:9" ht="27" customHeight="1" x14ac:dyDescent="0.4">
      <c r="A72" s="13" t="str">
        <f>IF(F32=H32,"bitte eingeben:",IF(I71,"","Art der Modifikation:"))</f>
        <v/>
      </c>
      <c r="B72" s="151"/>
      <c r="C72" s="151"/>
      <c r="D72" s="151"/>
      <c r="E72" s="151"/>
      <c r="F72" s="151"/>
      <c r="G72" s="151"/>
      <c r="H72" s="151"/>
      <c r="I72" s="14"/>
    </row>
    <row r="73" spans="1:9" ht="20.100000000000001" hidden="1" customHeight="1" x14ac:dyDescent="0.4">
      <c r="A73" s="21" t="s">
        <v>80</v>
      </c>
      <c r="B73" s="152"/>
      <c r="C73" s="152"/>
      <c r="D73" s="152"/>
      <c r="E73" s="152"/>
      <c r="F73" s="152"/>
      <c r="G73" s="152"/>
      <c r="H73" s="152"/>
      <c r="I73" s="14" t="b">
        <f>ISBLANK(VLOOKUP(F36,Asche!A3:C24,3))</f>
        <v>1</v>
      </c>
    </row>
    <row r="74" spans="1:9" ht="20.100000000000001" hidden="1" customHeight="1" x14ac:dyDescent="0.45">
      <c r="A74" s="50" t="s">
        <v>136</v>
      </c>
      <c r="B74" s="152"/>
      <c r="C74" s="152"/>
      <c r="D74" s="152"/>
      <c r="E74" s="152"/>
      <c r="F74" s="152"/>
      <c r="G74" s="152"/>
      <c r="H74" s="152"/>
      <c r="I74" s="14"/>
    </row>
    <row r="75" spans="1:9" ht="27" hidden="1" customHeight="1" x14ac:dyDescent="0.4">
      <c r="A75" s="13" t="str">
        <f>IF(F36=H36,"bitte eingeben:",IF(I73,"","Art der Modifikation:"))</f>
        <v/>
      </c>
      <c r="B75" s="151"/>
      <c r="C75" s="151"/>
      <c r="D75" s="151"/>
      <c r="E75" s="151"/>
      <c r="F75" s="151"/>
      <c r="G75" s="151"/>
      <c r="H75" s="151"/>
      <c r="I75" s="14"/>
    </row>
    <row r="76" spans="1:9" ht="20" customHeight="1" x14ac:dyDescent="0.4">
      <c r="A76" s="21" t="s">
        <v>154</v>
      </c>
      <c r="B76" s="147"/>
      <c r="C76" s="147"/>
      <c r="D76" s="147"/>
      <c r="E76" s="147"/>
      <c r="F76" s="147"/>
      <c r="G76" s="147"/>
      <c r="H76" s="147"/>
      <c r="I76" s="14" t="b">
        <f>ISBLANK(VLOOKUP(F33,Ballaststoffe!A3:C10,3))</f>
        <v>1</v>
      </c>
    </row>
    <row r="77" spans="1:9" ht="27" customHeight="1" x14ac:dyDescent="0.4">
      <c r="A77" s="13" t="str">
        <f>IF(F33=H33,"bitte eingeben:",IF(I76,"","Art der Modifikation:"))</f>
        <v/>
      </c>
      <c r="B77" s="151"/>
      <c r="C77" s="151"/>
      <c r="D77" s="151"/>
      <c r="E77" s="151"/>
      <c r="F77" s="151"/>
      <c r="G77" s="151"/>
      <c r="H77" s="151"/>
      <c r="I77" s="14"/>
    </row>
    <row r="78" spans="1:9" ht="20" customHeight="1" x14ac:dyDescent="0.4">
      <c r="A78" s="21" t="s">
        <v>276</v>
      </c>
      <c r="B78" s="147"/>
      <c r="C78" s="147"/>
      <c r="D78" s="147"/>
      <c r="E78" s="147"/>
      <c r="F78" s="147"/>
      <c r="G78" s="147"/>
      <c r="H78" s="147"/>
      <c r="I78" s="14" t="b">
        <f>ISBLANK(VLOOKUP(F34,Kochsalz!A3:C23,3))</f>
        <v>1</v>
      </c>
    </row>
    <row r="79" spans="1:9" ht="27" customHeight="1" x14ac:dyDescent="0.4">
      <c r="A79" s="13" t="str">
        <f>IF(F34=H34,"bitte eingeben:",IF(I78,"","Art der Modifikation:"))</f>
        <v/>
      </c>
      <c r="B79" s="151"/>
      <c r="C79" s="151"/>
      <c r="D79" s="151"/>
      <c r="E79" s="151"/>
      <c r="F79" s="151"/>
      <c r="G79" s="151"/>
      <c r="H79" s="151"/>
      <c r="I79" s="14"/>
    </row>
    <row r="80" spans="1:9" ht="20.100000000000001" hidden="1" customHeight="1" x14ac:dyDescent="0.4"/>
    <row r="81" spans="1:9" s="12" customFormat="1" ht="30.2" hidden="1" customHeight="1" x14ac:dyDescent="0.4">
      <c r="A81" s="105"/>
      <c r="I81" s="106"/>
    </row>
    <row r="82" spans="1:9" ht="20.100000000000001" customHeight="1" x14ac:dyDescent="0.4">
      <c r="A82" s="21" t="s">
        <v>80</v>
      </c>
      <c r="B82" s="153"/>
      <c r="C82" s="153"/>
      <c r="D82" s="153"/>
      <c r="E82" s="153"/>
      <c r="F82" s="153"/>
      <c r="G82" s="153"/>
      <c r="H82" s="153"/>
      <c r="I82" s="91">
        <f>VLOOKUP(F36,Asche!A3:C21,3)</f>
        <v>0</v>
      </c>
    </row>
    <row r="83" spans="1:9" ht="33" customHeight="1" x14ac:dyDescent="0.4">
      <c r="A83" s="130" t="str">
        <f>IF(F36=H36,"bitte eingeben:",IF(I82=1,"Art der Modifikation:",IF(I82=2,"Veraschungstemperatur:","" )))</f>
        <v/>
      </c>
      <c r="B83" s="149"/>
      <c r="C83" s="150"/>
      <c r="D83" s="150"/>
      <c r="E83" s="150"/>
      <c r="F83" s="150"/>
      <c r="G83" s="150"/>
      <c r="H83" s="150"/>
      <c r="I83" s="14"/>
    </row>
    <row r="84" spans="1:9" ht="20.100000000000001" hidden="1" customHeight="1" x14ac:dyDescent="0.4">
      <c r="I84" s="14" t="b">
        <f>ISBLANK(VLOOKUP(F35,#REF!,3))</f>
        <v>0</v>
      </c>
    </row>
    <row r="85" spans="1:9" ht="33" customHeight="1" x14ac:dyDescent="0.4">
      <c r="A85" s="105" t="s">
        <v>354</v>
      </c>
      <c r="B85" s="12"/>
      <c r="C85" s="12"/>
      <c r="D85" s="12"/>
      <c r="E85" s="12"/>
      <c r="F85" s="12"/>
      <c r="G85" s="12"/>
      <c r="H85" s="12"/>
    </row>
    <row r="86" spans="1:9" ht="17.649999999999999" x14ac:dyDescent="0.5">
      <c r="A86" s="68" t="s">
        <v>155</v>
      </c>
      <c r="B86" s="69"/>
      <c r="C86" s="70"/>
      <c r="D86" s="70"/>
      <c r="E86" s="71"/>
      <c r="F86" s="70"/>
      <c r="G86" s="70"/>
      <c r="H86" s="71"/>
      <c r="I86" s="91"/>
    </row>
    <row r="87" spans="1:9" ht="20" customHeight="1" x14ac:dyDescent="0.4">
      <c r="A87" s="72" t="s">
        <v>162</v>
      </c>
      <c r="B87" s="79">
        <f>Natrium!B2</f>
        <v>8</v>
      </c>
      <c r="C87" s="69"/>
      <c r="D87" s="69"/>
      <c r="E87" s="69"/>
      <c r="F87" s="69"/>
      <c r="G87" s="69"/>
      <c r="H87" s="69"/>
      <c r="I87" s="91"/>
    </row>
    <row r="88" spans="1:9" ht="20.100000000000001" customHeight="1" x14ac:dyDescent="0.4">
      <c r="A88" s="73"/>
      <c r="B88" s="69"/>
      <c r="C88" s="69"/>
      <c r="D88" s="74"/>
      <c r="E88" s="69"/>
      <c r="F88" s="69"/>
      <c r="G88" s="69"/>
      <c r="H88" s="69"/>
      <c r="I88" s="91"/>
    </row>
    <row r="89" spans="1:9" ht="20" customHeight="1" x14ac:dyDescent="0.4">
      <c r="A89" s="72" t="s">
        <v>263</v>
      </c>
      <c r="B89" s="79">
        <f>Natrium!B13</f>
        <v>13</v>
      </c>
      <c r="C89" s="69"/>
      <c r="D89" s="79">
        <f>Natrium!D13</f>
        <v>12</v>
      </c>
      <c r="E89" s="69"/>
      <c r="F89" s="69"/>
      <c r="G89" s="69"/>
      <c r="H89" s="69"/>
      <c r="I89" s="91" t="b">
        <f>ISBLANK(VLOOKUP(B89,Natrium!A14:C26,3))</f>
        <v>1</v>
      </c>
    </row>
    <row r="90" spans="1:9" ht="27" customHeight="1" x14ac:dyDescent="0.4">
      <c r="A90" s="75" t="str">
        <f>IF(B89=Natrium!D13,"bitte eingeben:","")</f>
        <v/>
      </c>
      <c r="B90" s="154"/>
      <c r="C90" s="154"/>
      <c r="D90" s="154"/>
      <c r="E90" s="154"/>
      <c r="F90" s="154"/>
      <c r="G90" s="154"/>
      <c r="H90" s="154"/>
      <c r="I90" s="91"/>
    </row>
    <row r="91" spans="1:9" ht="20" customHeight="1" x14ac:dyDescent="0.4">
      <c r="A91" s="72" t="s">
        <v>264</v>
      </c>
      <c r="B91" s="79">
        <f>Natrium!B29</f>
        <v>8</v>
      </c>
      <c r="C91" s="69"/>
      <c r="D91" s="79">
        <f>Natrium!D29</f>
        <v>7</v>
      </c>
      <c r="E91" s="69"/>
      <c r="F91" s="69"/>
      <c r="G91" s="69"/>
      <c r="H91" s="69"/>
      <c r="I91" s="91" t="b">
        <f>ISBLANK(VLOOKUP(F35,Natrium!A30:C37,3))</f>
        <v>1</v>
      </c>
    </row>
    <row r="92" spans="1:9" ht="27" customHeight="1" x14ac:dyDescent="0.4">
      <c r="A92" s="75" t="str">
        <f>IF(B91=Natrium!D29,"bitte eingeben:","")</f>
        <v/>
      </c>
      <c r="B92" s="154"/>
      <c r="C92" s="154"/>
      <c r="D92" s="154"/>
      <c r="E92" s="154"/>
      <c r="F92" s="154"/>
      <c r="G92" s="154"/>
      <c r="H92" s="154"/>
      <c r="I92" s="92"/>
    </row>
    <row r="93" spans="1:9" ht="20" customHeight="1" x14ac:dyDescent="0.4">
      <c r="A93" s="72" t="s">
        <v>187</v>
      </c>
      <c r="B93" s="79">
        <f>Natrium!B40</f>
        <v>4</v>
      </c>
      <c r="C93" s="72"/>
      <c r="D93" s="79">
        <f>Natrium!D40</f>
        <v>3</v>
      </c>
      <c r="E93" s="72"/>
      <c r="F93" s="72"/>
      <c r="G93" s="72"/>
      <c r="H93" s="72"/>
      <c r="I93" s="91" t="b">
        <f>ISBLANK(VLOOKUP(F35,Natrium!A41:C44,3))</f>
        <v>1</v>
      </c>
    </row>
    <row r="94" spans="1:9" ht="27" customHeight="1" x14ac:dyDescent="0.4">
      <c r="A94" s="75" t="str">
        <f>IF(B93=Natrium!D40,"bitte eingeben:","")</f>
        <v/>
      </c>
      <c r="B94" s="154"/>
      <c r="C94" s="154"/>
      <c r="D94" s="154"/>
      <c r="E94" s="154"/>
      <c r="F94" s="154"/>
      <c r="G94" s="154"/>
      <c r="H94" s="154"/>
      <c r="I94" s="92"/>
    </row>
    <row r="95" spans="1:9" ht="20" customHeight="1" x14ac:dyDescent="0.4">
      <c r="A95" s="72" t="s">
        <v>212</v>
      </c>
      <c r="B95" s="72">
        <f>Natrium!B47</f>
        <v>11</v>
      </c>
      <c r="C95" s="72"/>
      <c r="D95" s="72">
        <f>Natrium!D47</f>
        <v>10</v>
      </c>
      <c r="E95" s="72"/>
      <c r="F95" s="72"/>
      <c r="G95" s="72"/>
      <c r="H95" s="72"/>
      <c r="I95" s="91" t="b">
        <f>ISBLANK(VLOOKUP(F35,Natrium!A48:C58,3))</f>
        <v>1</v>
      </c>
    </row>
    <row r="96" spans="1:9" ht="27" customHeight="1" x14ac:dyDescent="0.4">
      <c r="A96" s="75" t="str">
        <f>IF(B95=Natrium!D47,"bitte eingeben:","")</f>
        <v/>
      </c>
      <c r="B96" s="154"/>
      <c r="C96" s="154"/>
      <c r="D96" s="154"/>
      <c r="E96" s="154"/>
      <c r="F96" s="154"/>
      <c r="G96" s="154"/>
      <c r="H96" s="154"/>
      <c r="I96" s="92"/>
    </row>
    <row r="97" spans="1:9" ht="20" customHeight="1" x14ac:dyDescent="0.4">
      <c r="A97" s="72" t="s">
        <v>262</v>
      </c>
      <c r="B97" s="79">
        <f>Natrium!B61</f>
        <v>27</v>
      </c>
      <c r="C97" s="69"/>
      <c r="D97" s="79">
        <f>Natrium!D61</f>
        <v>26</v>
      </c>
      <c r="E97" s="69"/>
      <c r="F97" s="69"/>
      <c r="G97" s="69"/>
      <c r="H97" s="69"/>
      <c r="I97" s="91" t="b">
        <f>ISBLANK(VLOOKUP(F35,Natrium!A62:C88,3))</f>
        <v>1</v>
      </c>
    </row>
    <row r="98" spans="1:9" ht="27" customHeight="1" x14ac:dyDescent="0.4">
      <c r="A98" s="75" t="str">
        <f>IF(B97=Natrium!D61,"bitte eingeben:",IF(I97,"","Art der Modifikation:"))</f>
        <v/>
      </c>
      <c r="B98" s="154"/>
      <c r="C98" s="154"/>
      <c r="D98" s="154"/>
      <c r="E98" s="154"/>
      <c r="F98" s="154"/>
      <c r="G98" s="154"/>
      <c r="H98" s="154"/>
      <c r="I98" s="92"/>
    </row>
  </sheetData>
  <sheetProtection algorithmName="SHA-512" hashValue="OE9ePa/IMjAbvAdLZi+FEo6rswScz0j3DzZE64tfyt0Mef49DC6bZ1scqLkghZUnzJ6qTHSSYseiUTh01ROTow==" saltValue="ALQoq0gCkN7mHVTQFs/4IA==" spinCount="100000" sheet="1" objects="1" scenarios="1"/>
  <mergeCells count="62">
    <mergeCell ref="B50:C50"/>
    <mergeCell ref="B51:C51"/>
    <mergeCell ref="B52:C52"/>
    <mergeCell ref="E51:F51"/>
    <mergeCell ref="A15:F15"/>
    <mergeCell ref="B47:H47"/>
    <mergeCell ref="B48:H48"/>
    <mergeCell ref="B42:H42"/>
    <mergeCell ref="B43:H43"/>
    <mergeCell ref="E50:F50"/>
    <mergeCell ref="B44:H44"/>
    <mergeCell ref="B45:H45"/>
    <mergeCell ref="B49:H49"/>
    <mergeCell ref="B41:H41"/>
    <mergeCell ref="E52:F52"/>
    <mergeCell ref="A14:G14"/>
    <mergeCell ref="A13:G13"/>
    <mergeCell ref="B40:H40"/>
    <mergeCell ref="B46:H46"/>
    <mergeCell ref="E3:F3"/>
    <mergeCell ref="A7:G7"/>
    <mergeCell ref="A11:G11"/>
    <mergeCell ref="A12:G12"/>
    <mergeCell ref="A8:G8"/>
    <mergeCell ref="A9:G9"/>
    <mergeCell ref="A10:G10"/>
    <mergeCell ref="B4:C4"/>
    <mergeCell ref="E5:F5"/>
    <mergeCell ref="B96:H96"/>
    <mergeCell ref="B98:H98"/>
    <mergeCell ref="B90:H90"/>
    <mergeCell ref="B92:H92"/>
    <mergeCell ref="B94:H94"/>
    <mergeCell ref="B71:H71"/>
    <mergeCell ref="B75:H75"/>
    <mergeCell ref="B82:H82"/>
    <mergeCell ref="B79:H79"/>
    <mergeCell ref="B76:H76"/>
    <mergeCell ref="B83:H83"/>
    <mergeCell ref="B78:H78"/>
    <mergeCell ref="B55:C55"/>
    <mergeCell ref="E55:F55"/>
    <mergeCell ref="B67:H67"/>
    <mergeCell ref="B68:H68"/>
    <mergeCell ref="B65:H65"/>
    <mergeCell ref="B66:H66"/>
    <mergeCell ref="B69:H69"/>
    <mergeCell ref="B70:H70"/>
    <mergeCell ref="B77:H77"/>
    <mergeCell ref="B72:H72"/>
    <mergeCell ref="B62:H62"/>
    <mergeCell ref="B73:H73"/>
    <mergeCell ref="B74:H74"/>
    <mergeCell ref="B64:H64"/>
    <mergeCell ref="B63:H63"/>
    <mergeCell ref="B53:C53"/>
    <mergeCell ref="E54:F54"/>
    <mergeCell ref="B54:C54"/>
    <mergeCell ref="B56:D56"/>
    <mergeCell ref="E56:F56"/>
    <mergeCell ref="E53:F53"/>
    <mergeCell ref="B61:H61"/>
  </mergeCells>
  <phoneticPr fontId="0" type="noConversion"/>
  <conditionalFormatting sqref="B41">
    <cfRule type="expression" dxfId="54" priority="83" stopIfTrue="1">
      <formula>OR($F$19-$H$19=0,NOT(I40))</formula>
    </cfRule>
  </conditionalFormatting>
  <conditionalFormatting sqref="B43">
    <cfRule type="expression" dxfId="53" priority="88" stopIfTrue="1">
      <formula>OR($F$20-$H$20=0,NOT(I42))</formula>
    </cfRule>
  </conditionalFormatting>
  <conditionalFormatting sqref="B45">
    <cfRule type="expression" dxfId="52" priority="89" stopIfTrue="1">
      <formula>OR($F$21-$H$21=0,NOT(I44))</formula>
    </cfRule>
  </conditionalFormatting>
  <conditionalFormatting sqref="B62">
    <cfRule type="expression" dxfId="51" priority="15" stopIfTrue="1">
      <formula>OR($F$27-$H$27=0,NOT(I61))</formula>
    </cfRule>
  </conditionalFormatting>
  <conditionalFormatting sqref="B72">
    <cfRule type="expression" dxfId="50" priority="96" stopIfTrue="1">
      <formula>OR($F$32-$H$32=0,NOT(I71))</formula>
    </cfRule>
  </conditionalFormatting>
  <conditionalFormatting sqref="B77">
    <cfRule type="expression" dxfId="49" priority="61" stopIfTrue="1">
      <formula>OR($F$33-$H$33=0,NOT(I76))</formula>
    </cfRule>
  </conditionalFormatting>
  <conditionalFormatting sqref="B79">
    <cfRule type="expression" dxfId="48" priority="31" stopIfTrue="1">
      <formula>OR($F$34-$H$34=0,NOT(I78))</formula>
    </cfRule>
  </conditionalFormatting>
  <conditionalFormatting sqref="B83">
    <cfRule type="expression" dxfId="47" priority="1" stopIfTrue="1">
      <formula>OR($F$36-$H$36=0,I82&gt;0)</formula>
    </cfRule>
  </conditionalFormatting>
  <conditionalFormatting sqref="B49:D49">
    <cfRule type="expression" dxfId="46" priority="57" stopIfTrue="1">
      <formula>OR($F$25-$H$25=0,NOT(I48))</formula>
    </cfRule>
  </conditionalFormatting>
  <conditionalFormatting sqref="B56:D56">
    <cfRule type="expression" dxfId="45" priority="23" stopIfTrue="1">
      <formula>$A$56-1=0</formula>
    </cfRule>
  </conditionalFormatting>
  <conditionalFormatting sqref="B64:D64">
    <cfRule type="expression" dxfId="44" priority="12" stopIfTrue="1">
      <formula>OR($F$28-$H$28=0,NOT(I63))</formula>
    </cfRule>
  </conditionalFormatting>
  <conditionalFormatting sqref="B66:D66">
    <cfRule type="expression" dxfId="43" priority="11" stopIfTrue="1">
      <formula>OR($F$29-$H$29=0,NOT(I65))</formula>
    </cfRule>
  </conditionalFormatting>
  <conditionalFormatting sqref="B68:D68">
    <cfRule type="expression" dxfId="42" priority="10" stopIfTrue="1">
      <formula>OR($F$30-$H$30=0,NOT(I67))</formula>
    </cfRule>
  </conditionalFormatting>
  <conditionalFormatting sqref="B70:D70">
    <cfRule type="expression" dxfId="41" priority="5" stopIfTrue="1">
      <formula>OR($F$31-$H$31=0,NOT(I69))</formula>
    </cfRule>
  </conditionalFormatting>
  <conditionalFormatting sqref="B75:H75">
    <cfRule type="expression" dxfId="40" priority="29" stopIfTrue="1">
      <formula>OR($F$36-$H$36=0,NOT(I73))</formula>
    </cfRule>
  </conditionalFormatting>
  <conditionalFormatting sqref="B90:H90">
    <cfRule type="expression" dxfId="39" priority="28" stopIfTrue="1">
      <formula>OR($B89-$D89=0,NOT(I89))</formula>
    </cfRule>
  </conditionalFormatting>
  <conditionalFormatting sqref="B92:H92">
    <cfRule type="expression" dxfId="38" priority="27" stopIfTrue="1">
      <formula>OR($B91-$D91=0,NOT(I91))</formula>
    </cfRule>
  </conditionalFormatting>
  <conditionalFormatting sqref="B94:H94">
    <cfRule type="expression" dxfId="37" priority="26" stopIfTrue="1">
      <formula>OR($B93-$D93=0,NOT(I93))</formula>
    </cfRule>
  </conditionalFormatting>
  <conditionalFormatting sqref="B96:H96">
    <cfRule type="expression" dxfId="36" priority="25" stopIfTrue="1">
      <formula>OR($B95-$D95=0,NOT(I95))</formula>
    </cfRule>
  </conditionalFormatting>
  <conditionalFormatting sqref="B98:H98">
    <cfRule type="expression" dxfId="35" priority="24" stopIfTrue="1">
      <formula>OR($B97-$D97=0,NOT(I97))</formula>
    </cfRule>
  </conditionalFormatting>
  <conditionalFormatting sqref="C43:D43">
    <cfRule type="expression" dxfId="34" priority="98" stopIfTrue="1">
      <formula>OR($F$20-$H$20=0,NOT(J57))</formula>
    </cfRule>
  </conditionalFormatting>
  <conditionalFormatting sqref="C62:D62">
    <cfRule type="expression" dxfId="33" priority="107" stopIfTrue="1">
      <formula>OR($F$27-$H$27=0,NOT(J57))</formula>
    </cfRule>
  </conditionalFormatting>
  <conditionalFormatting sqref="C41:H41">
    <cfRule type="expression" dxfId="32" priority="97" stopIfTrue="1">
      <formula>OR($F$19-$H$19=0,NOT(J63))</formula>
    </cfRule>
  </conditionalFormatting>
  <conditionalFormatting sqref="C45:H45">
    <cfRule type="expression" dxfId="31" priority="93" stopIfTrue="1">
      <formula>OR($F$21-$H$21=0,NOT(#REF!))</formula>
    </cfRule>
  </conditionalFormatting>
  <conditionalFormatting sqref="C72:H72">
    <cfRule type="expression" dxfId="30" priority="101" stopIfTrue="1">
      <formula>OR($F$32-$H$32=0,NOT(J80))</formula>
    </cfRule>
  </conditionalFormatting>
  <conditionalFormatting sqref="C77:H77">
    <cfRule type="expression" dxfId="29" priority="81" stopIfTrue="1">
      <formula>OR($F$33-$H$33=0,NOT(#REF!))</formula>
    </cfRule>
  </conditionalFormatting>
  <conditionalFormatting sqref="C79:H79">
    <cfRule type="expression" dxfId="28" priority="104" stopIfTrue="1">
      <formula>OR($F$34-$H$34=0,NOT(#REF!))</formula>
    </cfRule>
  </conditionalFormatting>
  <conditionalFormatting sqref="E43">
    <cfRule type="expression" dxfId="27" priority="91" stopIfTrue="1">
      <formula>OR($F$20-$H$20=0,NOT(#REF!))</formula>
    </cfRule>
  </conditionalFormatting>
  <conditionalFormatting sqref="E49">
    <cfRule type="expression" dxfId="26" priority="73" stopIfTrue="1">
      <formula>OR($F$25-$H$25=0,NOT(#REF!))</formula>
    </cfRule>
  </conditionalFormatting>
  <conditionalFormatting sqref="F19">
    <cfRule type="expression" dxfId="25" priority="50" stopIfTrue="1">
      <formula>$F$19-$H$19=1</formula>
    </cfRule>
  </conditionalFormatting>
  <conditionalFormatting sqref="F20">
    <cfRule type="expression" dxfId="24" priority="56" stopIfTrue="1">
      <formula>$F$20-$H$20=1</formula>
    </cfRule>
  </conditionalFormatting>
  <conditionalFormatting sqref="F21:F23">
    <cfRule type="expression" dxfId="23" priority="48" stopIfTrue="1">
      <formula>$F$21-$H$21=1</formula>
    </cfRule>
  </conditionalFormatting>
  <conditionalFormatting sqref="F24">
    <cfRule type="expression" dxfId="22" priority="45" stopIfTrue="1">
      <formula>$F$24-$H$24=1</formula>
    </cfRule>
  </conditionalFormatting>
  <conditionalFormatting sqref="F25">
    <cfRule type="expression" dxfId="21" priority="46" stopIfTrue="1">
      <formula>$F$25-$H$25=1</formula>
    </cfRule>
  </conditionalFormatting>
  <conditionalFormatting sqref="F26">
    <cfRule type="expression" dxfId="20" priority="47" stopIfTrue="1">
      <formula>$F$26-$H$26=1</formula>
    </cfRule>
  </conditionalFormatting>
  <conditionalFormatting sqref="F27">
    <cfRule type="expression" dxfId="19" priority="14" stopIfTrue="1">
      <formula>$F$27-$H$27=1</formula>
    </cfRule>
  </conditionalFormatting>
  <conditionalFormatting sqref="F28">
    <cfRule type="expression" dxfId="18" priority="9" stopIfTrue="1">
      <formula>$F$28-$H$28=1</formula>
    </cfRule>
  </conditionalFormatting>
  <conditionalFormatting sqref="F29">
    <cfRule type="expression" dxfId="17" priority="8" stopIfTrue="1">
      <formula>$F$29-$H$29=1</formula>
    </cfRule>
  </conditionalFormatting>
  <conditionalFormatting sqref="F30">
    <cfRule type="expression" dxfId="16" priority="7" stopIfTrue="1">
      <formula>$F$30-$H$30=1</formula>
    </cfRule>
  </conditionalFormatting>
  <conditionalFormatting sqref="F31">
    <cfRule type="expression" dxfId="15" priority="4" stopIfTrue="1">
      <formula>$F$31-$H$31=1</formula>
    </cfRule>
  </conditionalFormatting>
  <conditionalFormatting sqref="F32">
    <cfRule type="expression" dxfId="14" priority="64" stopIfTrue="1">
      <formula>$F$32-$H$32=1</formula>
    </cfRule>
  </conditionalFormatting>
  <conditionalFormatting sqref="F33">
    <cfRule type="expression" dxfId="13" priority="49" stopIfTrue="1">
      <formula>$F$33-$H$33=1</formula>
    </cfRule>
  </conditionalFormatting>
  <conditionalFormatting sqref="F34">
    <cfRule type="expression" dxfId="12" priority="36" stopIfTrue="1">
      <formula>$F$34-$H$34=1</formula>
    </cfRule>
  </conditionalFormatting>
  <conditionalFormatting sqref="F35">
    <cfRule type="expression" dxfId="11" priority="70" stopIfTrue="1">
      <formula>$F$35-$H$35=1</formula>
    </cfRule>
  </conditionalFormatting>
  <conditionalFormatting sqref="F36">
    <cfRule type="expression" dxfId="10" priority="63" stopIfTrue="1">
      <formula>$F$36-$H$36=1</formula>
    </cfRule>
  </conditionalFormatting>
  <conditionalFormatting sqref="F43:H43">
    <cfRule type="expression" dxfId="9" priority="90" stopIfTrue="1">
      <formula>OR($F$20-$H$20=0,NOT(L57))</formula>
    </cfRule>
  </conditionalFormatting>
  <conditionalFormatting sqref="F49:H49">
    <cfRule type="expression" dxfId="8" priority="72" stopIfTrue="1">
      <formula>OR($F$25-$H$25=0,NOT(L48))</formula>
    </cfRule>
  </conditionalFormatting>
  <conditionalFormatting sqref="G36">
    <cfRule type="expression" dxfId="7" priority="69" stopIfTrue="1">
      <formula>$G$36-$I$36=1</formula>
    </cfRule>
  </conditionalFormatting>
  <conditionalFormatting sqref="H21:H25">
    <cfRule type="cellIs" dxfId="6" priority="37" stopIfTrue="1" operator="equal">
      <formula>6</formula>
    </cfRule>
  </conditionalFormatting>
  <conditionalFormatting sqref="H27:H31">
    <cfRule type="cellIs" dxfId="5" priority="3" stopIfTrue="1" operator="equal">
      <formula>6</formula>
    </cfRule>
  </conditionalFormatting>
  <conditionalFormatting sqref="H33:H34">
    <cfRule type="cellIs" dxfId="4" priority="35" stopIfTrue="1" operator="equal">
      <formula>6</formula>
    </cfRule>
  </conditionalFormatting>
  <conditionalFormatting sqref="I19:I26">
    <cfRule type="cellIs" dxfId="3" priority="21" stopIfTrue="1" operator="equal">
      <formula>11</formula>
    </cfRule>
  </conditionalFormatting>
  <conditionalFormatting sqref="I32:I34 I36">
    <cfRule type="cellIs" dxfId="2" priority="39" stopIfTrue="1" operator="equal">
      <formula>11</formula>
    </cfRule>
  </conditionalFormatting>
  <conditionalFormatting sqref="J24:J34 J36">
    <cfRule type="cellIs" dxfId="1" priority="38" stopIfTrue="1" operator="equal">
      <formula>15</formula>
    </cfRule>
  </conditionalFormatting>
  <hyperlinks>
    <hyperlink ref="B4" r:id="rId1" xr:uid="{00000000-0004-0000-0800-000000000000}"/>
  </hyperlinks>
  <pageMargins left="0.59055118110236227" right="0.59055118110236227" top="0.59055118110236227" bottom="0.59055118110236227" header="0.31496062992125984" footer="0.31496062992125984"/>
  <pageSetup paperSize="9" orientation="landscape" verticalDpi="196" r:id="rId2"/>
  <headerFooter alignWithMargins="0">
    <oddHeader>&amp;LErgebnisdatenblatt&amp;C&amp;F&amp;RSeite &amp;P von &amp;N  Seiten</oddHeader>
    <oddFooter>&amp;L(c) LVU, 79336 Herbolzheim&amp;RTel +49 7643 40335; Fax: +49 7643 40319; info@lvus.de</oddFooter>
  </headerFooter>
  <rowBreaks count="4" manualBreakCount="4">
    <brk id="16" max="7" man="1"/>
    <brk id="37" max="7" man="1"/>
    <brk id="58" max="7" man="1"/>
    <brk id="84" max="7" man="1"/>
  </rowBreaks>
  <drawing r:id="rId3"/>
  <legacyDrawing r:id="rId4"/>
  <mc:AlternateContent xmlns:mc="http://schemas.openxmlformats.org/markup-compatibility/2006">
    <mc:Choice Requires="x14">
      <controls>
        <mc:AlternateContent xmlns:mc="http://schemas.openxmlformats.org/markup-compatibility/2006">
          <mc:Choice Requires="x14">
            <control shapeId="2097" r:id="rId5" name="Drop Down 49">
              <controlPr locked="0" defaultSize="0" autoLine="0" autoPict="0">
                <anchor moveWithCells="1">
                  <from>
                    <xdr:col>1</xdr:col>
                    <xdr:colOff>9525</xdr:colOff>
                    <xdr:row>77</xdr:row>
                    <xdr:rowOff>9525</xdr:rowOff>
                  </from>
                  <to>
                    <xdr:col>7</xdr:col>
                    <xdr:colOff>285750</xdr:colOff>
                    <xdr:row>78</xdr:row>
                    <xdr:rowOff>0</xdr:rowOff>
                  </to>
                </anchor>
              </controlPr>
            </control>
          </mc:Choice>
        </mc:AlternateContent>
        <mc:AlternateContent xmlns:mc="http://schemas.openxmlformats.org/markup-compatibility/2006">
          <mc:Choice Requires="x14">
            <control shapeId="2098" r:id="rId6" name="Drop Down 50">
              <controlPr locked="0" defaultSize="0" autoLine="0" autoPict="0">
                <anchor moveWithCells="1">
                  <from>
                    <xdr:col>1</xdr:col>
                    <xdr:colOff>28575</xdr:colOff>
                    <xdr:row>47</xdr:row>
                    <xdr:rowOff>28575</xdr:rowOff>
                  </from>
                  <to>
                    <xdr:col>7</xdr:col>
                    <xdr:colOff>295275</xdr:colOff>
                    <xdr:row>48</xdr:row>
                    <xdr:rowOff>0</xdr:rowOff>
                  </to>
                </anchor>
              </controlPr>
            </control>
          </mc:Choice>
        </mc:AlternateContent>
        <mc:AlternateContent xmlns:mc="http://schemas.openxmlformats.org/markup-compatibility/2006">
          <mc:Choice Requires="x14">
            <control shapeId="2099" r:id="rId7" name="Drop Down 51">
              <controlPr locked="0" defaultSize="0" autoLine="0" autoPict="0">
                <anchor moveWithCells="1">
                  <from>
                    <xdr:col>1</xdr:col>
                    <xdr:colOff>28575</xdr:colOff>
                    <xdr:row>45</xdr:row>
                    <xdr:rowOff>19050</xdr:rowOff>
                  </from>
                  <to>
                    <xdr:col>7</xdr:col>
                    <xdr:colOff>295275</xdr:colOff>
                    <xdr:row>46</xdr:row>
                    <xdr:rowOff>0</xdr:rowOff>
                  </to>
                </anchor>
              </controlPr>
            </control>
          </mc:Choice>
        </mc:AlternateContent>
        <mc:AlternateContent xmlns:mc="http://schemas.openxmlformats.org/markup-compatibility/2006">
          <mc:Choice Requires="x14">
            <control shapeId="2101" r:id="rId8" name="Drop Down 53">
              <controlPr locked="0" defaultSize="0" autoLine="0" autoPict="0">
                <anchor moveWithCells="1">
                  <from>
                    <xdr:col>1</xdr:col>
                    <xdr:colOff>28575</xdr:colOff>
                    <xdr:row>70</xdr:row>
                    <xdr:rowOff>28575</xdr:rowOff>
                  </from>
                  <to>
                    <xdr:col>7</xdr:col>
                    <xdr:colOff>295275</xdr:colOff>
                    <xdr:row>71</xdr:row>
                    <xdr:rowOff>0</xdr:rowOff>
                  </to>
                </anchor>
              </controlPr>
            </control>
          </mc:Choice>
        </mc:AlternateContent>
        <mc:AlternateContent xmlns:mc="http://schemas.openxmlformats.org/markup-compatibility/2006">
          <mc:Choice Requires="x14">
            <control shapeId="2119" r:id="rId9" name="Drop Down 71">
              <controlPr locked="0" defaultSize="0" autoLine="0" autoPict="0">
                <anchor moveWithCells="1">
                  <from>
                    <xdr:col>6</xdr:col>
                    <xdr:colOff>28575</xdr:colOff>
                    <xdr:row>14</xdr:row>
                    <xdr:rowOff>161925</xdr:rowOff>
                  </from>
                  <to>
                    <xdr:col>7</xdr:col>
                    <xdr:colOff>0</xdr:colOff>
                    <xdr:row>15</xdr:row>
                    <xdr:rowOff>0</xdr:rowOff>
                  </to>
                </anchor>
              </controlPr>
            </control>
          </mc:Choice>
        </mc:AlternateContent>
        <mc:AlternateContent xmlns:mc="http://schemas.openxmlformats.org/markup-compatibility/2006">
          <mc:Choice Requires="x14">
            <control shapeId="2123" r:id="rId10" name="Drop Down 75">
              <controlPr locked="0" defaultSize="0" autoLine="0" autoPict="0">
                <anchor moveWithCells="1">
                  <from>
                    <xdr:col>1</xdr:col>
                    <xdr:colOff>9525</xdr:colOff>
                    <xdr:row>86</xdr:row>
                    <xdr:rowOff>19050</xdr:rowOff>
                  </from>
                  <to>
                    <xdr:col>2</xdr:col>
                    <xdr:colOff>180975</xdr:colOff>
                    <xdr:row>87</xdr:row>
                    <xdr:rowOff>0</xdr:rowOff>
                  </to>
                </anchor>
              </controlPr>
            </control>
          </mc:Choice>
        </mc:AlternateContent>
        <mc:AlternateContent xmlns:mc="http://schemas.openxmlformats.org/markup-compatibility/2006">
          <mc:Choice Requires="x14">
            <control shapeId="2124" r:id="rId11" name="Drop Down 76">
              <controlPr locked="0" defaultSize="0" autoLine="0" autoPict="0">
                <anchor moveWithCells="1">
                  <from>
                    <xdr:col>1</xdr:col>
                    <xdr:colOff>28575</xdr:colOff>
                    <xdr:row>88</xdr:row>
                    <xdr:rowOff>19050</xdr:rowOff>
                  </from>
                  <to>
                    <xdr:col>6</xdr:col>
                    <xdr:colOff>0</xdr:colOff>
                    <xdr:row>89</xdr:row>
                    <xdr:rowOff>0</xdr:rowOff>
                  </to>
                </anchor>
              </controlPr>
            </control>
          </mc:Choice>
        </mc:AlternateContent>
        <mc:AlternateContent xmlns:mc="http://schemas.openxmlformats.org/markup-compatibility/2006">
          <mc:Choice Requires="x14">
            <control shapeId="2125" r:id="rId12" name="Drop Down 77">
              <controlPr locked="0" defaultSize="0" autoLine="0" autoPict="0">
                <anchor moveWithCells="1">
                  <from>
                    <xdr:col>1</xdr:col>
                    <xdr:colOff>28575</xdr:colOff>
                    <xdr:row>90</xdr:row>
                    <xdr:rowOff>19050</xdr:rowOff>
                  </from>
                  <to>
                    <xdr:col>6</xdr:col>
                    <xdr:colOff>0</xdr:colOff>
                    <xdr:row>91</xdr:row>
                    <xdr:rowOff>0</xdr:rowOff>
                  </to>
                </anchor>
              </controlPr>
            </control>
          </mc:Choice>
        </mc:AlternateContent>
        <mc:AlternateContent xmlns:mc="http://schemas.openxmlformats.org/markup-compatibility/2006">
          <mc:Choice Requires="x14">
            <control shapeId="2127" r:id="rId13" name="Drop Down 79">
              <controlPr locked="0" defaultSize="0" autoLine="0" autoPict="0">
                <anchor moveWithCells="1">
                  <from>
                    <xdr:col>1</xdr:col>
                    <xdr:colOff>28575</xdr:colOff>
                    <xdr:row>92</xdr:row>
                    <xdr:rowOff>19050</xdr:rowOff>
                  </from>
                  <to>
                    <xdr:col>6</xdr:col>
                    <xdr:colOff>0</xdr:colOff>
                    <xdr:row>93</xdr:row>
                    <xdr:rowOff>0</xdr:rowOff>
                  </to>
                </anchor>
              </controlPr>
            </control>
          </mc:Choice>
        </mc:AlternateContent>
        <mc:AlternateContent xmlns:mc="http://schemas.openxmlformats.org/markup-compatibility/2006">
          <mc:Choice Requires="x14">
            <control shapeId="2128" r:id="rId14" name="Drop Down 80">
              <controlPr locked="0" defaultSize="0" autoLine="0" autoPict="0">
                <anchor moveWithCells="1">
                  <from>
                    <xdr:col>1</xdr:col>
                    <xdr:colOff>28575</xdr:colOff>
                    <xdr:row>94</xdr:row>
                    <xdr:rowOff>9525</xdr:rowOff>
                  </from>
                  <to>
                    <xdr:col>6</xdr:col>
                    <xdr:colOff>0</xdr:colOff>
                    <xdr:row>95</xdr:row>
                    <xdr:rowOff>0</xdr:rowOff>
                  </to>
                </anchor>
              </controlPr>
            </control>
          </mc:Choice>
        </mc:AlternateContent>
        <mc:AlternateContent xmlns:mc="http://schemas.openxmlformats.org/markup-compatibility/2006">
          <mc:Choice Requires="x14">
            <control shapeId="2129" r:id="rId15" name="Drop Down 81">
              <controlPr locked="0" defaultSize="0" autoLine="0" autoPict="0">
                <anchor moveWithCells="1">
                  <from>
                    <xdr:col>1</xdr:col>
                    <xdr:colOff>28575</xdr:colOff>
                    <xdr:row>96</xdr:row>
                    <xdr:rowOff>9525</xdr:rowOff>
                  </from>
                  <to>
                    <xdr:col>6</xdr:col>
                    <xdr:colOff>0</xdr:colOff>
                    <xdr:row>97</xdr:row>
                    <xdr:rowOff>0</xdr:rowOff>
                  </to>
                </anchor>
              </controlPr>
            </control>
          </mc:Choice>
        </mc:AlternateContent>
        <mc:AlternateContent xmlns:mc="http://schemas.openxmlformats.org/markup-compatibility/2006">
          <mc:Choice Requires="x14">
            <control shapeId="2130" r:id="rId16" name="Drop Down 82">
              <controlPr locked="0" defaultSize="0" autoLine="0" autoPict="0">
                <anchor moveWithCells="1">
                  <from>
                    <xdr:col>1</xdr:col>
                    <xdr:colOff>28575</xdr:colOff>
                    <xdr:row>41</xdr:row>
                    <xdr:rowOff>28575</xdr:rowOff>
                  </from>
                  <to>
                    <xdr:col>7</xdr:col>
                    <xdr:colOff>295275</xdr:colOff>
                    <xdr:row>42</xdr:row>
                    <xdr:rowOff>0</xdr:rowOff>
                  </to>
                </anchor>
              </controlPr>
            </control>
          </mc:Choice>
        </mc:AlternateContent>
        <mc:AlternateContent xmlns:mc="http://schemas.openxmlformats.org/markup-compatibility/2006">
          <mc:Choice Requires="x14">
            <control shapeId="2131" r:id="rId17" name="Drop Down 83">
              <controlPr locked="0" defaultSize="0" autoLine="0" autoPict="0">
                <anchor moveWithCells="1">
                  <from>
                    <xdr:col>1</xdr:col>
                    <xdr:colOff>28575</xdr:colOff>
                    <xdr:row>43</xdr:row>
                    <xdr:rowOff>28575</xdr:rowOff>
                  </from>
                  <to>
                    <xdr:col>7</xdr:col>
                    <xdr:colOff>295275</xdr:colOff>
                    <xdr:row>44</xdr:row>
                    <xdr:rowOff>0</xdr:rowOff>
                  </to>
                </anchor>
              </controlPr>
            </control>
          </mc:Choice>
        </mc:AlternateContent>
        <mc:AlternateContent xmlns:mc="http://schemas.openxmlformats.org/markup-compatibility/2006">
          <mc:Choice Requires="x14">
            <control shapeId="2132" r:id="rId18" name="Drop Down 84">
              <controlPr locked="0" defaultSize="0" autoLine="0" autoPict="0">
                <anchor moveWithCells="1">
                  <from>
                    <xdr:col>1</xdr:col>
                    <xdr:colOff>28575</xdr:colOff>
                    <xdr:row>75</xdr:row>
                    <xdr:rowOff>28575</xdr:rowOff>
                  </from>
                  <to>
                    <xdr:col>7</xdr:col>
                    <xdr:colOff>295275</xdr:colOff>
                    <xdr:row>76</xdr:row>
                    <xdr:rowOff>0</xdr:rowOff>
                  </to>
                </anchor>
              </controlPr>
            </control>
          </mc:Choice>
        </mc:AlternateContent>
        <mc:AlternateContent xmlns:mc="http://schemas.openxmlformats.org/markup-compatibility/2006">
          <mc:Choice Requires="x14">
            <control shapeId="2133" r:id="rId19" name="Drop Down 85">
              <controlPr locked="0" defaultSize="0" autoLine="0" autoPict="0">
                <anchor moveWithCells="1">
                  <from>
                    <xdr:col>1</xdr:col>
                    <xdr:colOff>28575</xdr:colOff>
                    <xdr:row>50</xdr:row>
                    <xdr:rowOff>28575</xdr:rowOff>
                  </from>
                  <to>
                    <xdr:col>3</xdr:col>
                    <xdr:colOff>0</xdr:colOff>
                    <xdr:row>51</xdr:row>
                    <xdr:rowOff>0</xdr:rowOff>
                  </to>
                </anchor>
              </controlPr>
            </control>
          </mc:Choice>
        </mc:AlternateContent>
        <mc:AlternateContent xmlns:mc="http://schemas.openxmlformats.org/markup-compatibility/2006">
          <mc:Choice Requires="x14">
            <control shapeId="2135" r:id="rId20" name="Drop Down 87">
              <controlPr locked="0" defaultSize="0" autoLine="0" autoPict="0">
                <anchor moveWithCells="1">
                  <from>
                    <xdr:col>1</xdr:col>
                    <xdr:colOff>28575</xdr:colOff>
                    <xdr:row>51</xdr:row>
                    <xdr:rowOff>19050</xdr:rowOff>
                  </from>
                  <to>
                    <xdr:col>3</xdr:col>
                    <xdr:colOff>0</xdr:colOff>
                    <xdr:row>51</xdr:row>
                    <xdr:rowOff>238125</xdr:rowOff>
                  </to>
                </anchor>
              </controlPr>
            </control>
          </mc:Choice>
        </mc:AlternateContent>
        <mc:AlternateContent xmlns:mc="http://schemas.openxmlformats.org/markup-compatibility/2006">
          <mc:Choice Requires="x14">
            <control shapeId="2136" r:id="rId21" name="Drop Down 88">
              <controlPr locked="0" defaultSize="0" autoLine="0" autoPict="0">
                <anchor moveWithCells="1">
                  <from>
                    <xdr:col>1</xdr:col>
                    <xdr:colOff>28575</xdr:colOff>
                    <xdr:row>52</xdr:row>
                    <xdr:rowOff>19050</xdr:rowOff>
                  </from>
                  <to>
                    <xdr:col>3</xdr:col>
                    <xdr:colOff>0</xdr:colOff>
                    <xdr:row>52</xdr:row>
                    <xdr:rowOff>238125</xdr:rowOff>
                  </to>
                </anchor>
              </controlPr>
            </control>
          </mc:Choice>
        </mc:AlternateContent>
        <mc:AlternateContent xmlns:mc="http://schemas.openxmlformats.org/markup-compatibility/2006">
          <mc:Choice Requires="x14">
            <control shapeId="2137" r:id="rId22" name="Drop Down 89">
              <controlPr locked="0" defaultSize="0" autoLine="0" autoPict="0">
                <anchor moveWithCells="1">
                  <from>
                    <xdr:col>1</xdr:col>
                    <xdr:colOff>28575</xdr:colOff>
                    <xdr:row>53</xdr:row>
                    <xdr:rowOff>19050</xdr:rowOff>
                  </from>
                  <to>
                    <xdr:col>3</xdr:col>
                    <xdr:colOff>0</xdr:colOff>
                    <xdr:row>53</xdr:row>
                    <xdr:rowOff>238125</xdr:rowOff>
                  </to>
                </anchor>
              </controlPr>
            </control>
          </mc:Choice>
        </mc:AlternateContent>
        <mc:AlternateContent xmlns:mc="http://schemas.openxmlformats.org/markup-compatibility/2006">
          <mc:Choice Requires="x14">
            <control shapeId="2138" r:id="rId23" name="Drop Down 90">
              <controlPr locked="0" defaultSize="0" autoLine="0" autoPict="0">
                <anchor moveWithCells="1">
                  <from>
                    <xdr:col>1</xdr:col>
                    <xdr:colOff>28575</xdr:colOff>
                    <xdr:row>54</xdr:row>
                    <xdr:rowOff>0</xdr:rowOff>
                  </from>
                  <to>
                    <xdr:col>3</xdr:col>
                    <xdr:colOff>0</xdr:colOff>
                    <xdr:row>54</xdr:row>
                    <xdr:rowOff>238125</xdr:rowOff>
                  </to>
                </anchor>
              </controlPr>
            </control>
          </mc:Choice>
        </mc:AlternateContent>
        <mc:AlternateContent xmlns:mc="http://schemas.openxmlformats.org/markup-compatibility/2006">
          <mc:Choice Requires="x14">
            <control shapeId="2139" r:id="rId24" name="Drop Down 91">
              <controlPr locked="0" defaultSize="0" autoLine="0" autoPict="0">
                <anchor moveWithCells="1">
                  <from>
                    <xdr:col>4</xdr:col>
                    <xdr:colOff>371475</xdr:colOff>
                    <xdr:row>50</xdr:row>
                    <xdr:rowOff>28575</xdr:rowOff>
                  </from>
                  <to>
                    <xdr:col>6</xdr:col>
                    <xdr:colOff>0</xdr:colOff>
                    <xdr:row>51</xdr:row>
                    <xdr:rowOff>0</xdr:rowOff>
                  </to>
                </anchor>
              </controlPr>
            </control>
          </mc:Choice>
        </mc:AlternateContent>
        <mc:AlternateContent xmlns:mc="http://schemas.openxmlformats.org/markup-compatibility/2006">
          <mc:Choice Requires="x14">
            <control shapeId="2140" r:id="rId25" name="Drop Down 92">
              <controlPr locked="0" defaultSize="0" autoLine="0" autoPict="0">
                <anchor moveWithCells="1">
                  <from>
                    <xdr:col>4</xdr:col>
                    <xdr:colOff>371475</xdr:colOff>
                    <xdr:row>51</xdr:row>
                    <xdr:rowOff>28575</xdr:rowOff>
                  </from>
                  <to>
                    <xdr:col>6</xdr:col>
                    <xdr:colOff>0</xdr:colOff>
                    <xdr:row>52</xdr:row>
                    <xdr:rowOff>0</xdr:rowOff>
                  </to>
                </anchor>
              </controlPr>
            </control>
          </mc:Choice>
        </mc:AlternateContent>
        <mc:AlternateContent xmlns:mc="http://schemas.openxmlformats.org/markup-compatibility/2006">
          <mc:Choice Requires="x14">
            <control shapeId="2141" r:id="rId26" name="Drop Down 93">
              <controlPr locked="0" defaultSize="0" autoLine="0" autoPict="0">
                <anchor moveWithCells="1">
                  <from>
                    <xdr:col>4</xdr:col>
                    <xdr:colOff>371475</xdr:colOff>
                    <xdr:row>52</xdr:row>
                    <xdr:rowOff>19050</xdr:rowOff>
                  </from>
                  <to>
                    <xdr:col>6</xdr:col>
                    <xdr:colOff>0</xdr:colOff>
                    <xdr:row>52</xdr:row>
                    <xdr:rowOff>238125</xdr:rowOff>
                  </to>
                </anchor>
              </controlPr>
            </control>
          </mc:Choice>
        </mc:AlternateContent>
        <mc:AlternateContent xmlns:mc="http://schemas.openxmlformats.org/markup-compatibility/2006">
          <mc:Choice Requires="x14">
            <control shapeId="2142" r:id="rId27" name="Drop Down 94">
              <controlPr locked="0" defaultSize="0" autoLine="0" autoPict="0">
                <anchor moveWithCells="1">
                  <from>
                    <xdr:col>4</xdr:col>
                    <xdr:colOff>371475</xdr:colOff>
                    <xdr:row>53</xdr:row>
                    <xdr:rowOff>28575</xdr:rowOff>
                  </from>
                  <to>
                    <xdr:col>6</xdr:col>
                    <xdr:colOff>0</xdr:colOff>
                    <xdr:row>54</xdr:row>
                    <xdr:rowOff>0</xdr:rowOff>
                  </to>
                </anchor>
              </controlPr>
            </control>
          </mc:Choice>
        </mc:AlternateContent>
        <mc:AlternateContent xmlns:mc="http://schemas.openxmlformats.org/markup-compatibility/2006">
          <mc:Choice Requires="x14">
            <control shapeId="2143" r:id="rId28" name="Drop Down 95">
              <controlPr locked="0" defaultSize="0" autoLine="0" autoPict="0">
                <anchor moveWithCells="1">
                  <from>
                    <xdr:col>4</xdr:col>
                    <xdr:colOff>371475</xdr:colOff>
                    <xdr:row>54</xdr:row>
                    <xdr:rowOff>28575</xdr:rowOff>
                  </from>
                  <to>
                    <xdr:col>6</xdr:col>
                    <xdr:colOff>0</xdr:colOff>
                    <xdr:row>55</xdr:row>
                    <xdr:rowOff>0</xdr:rowOff>
                  </to>
                </anchor>
              </controlPr>
            </control>
          </mc:Choice>
        </mc:AlternateContent>
        <mc:AlternateContent xmlns:mc="http://schemas.openxmlformats.org/markup-compatibility/2006">
          <mc:Choice Requires="x14">
            <control shapeId="2144" r:id="rId29" name="Drop Down 96">
              <controlPr locked="0" defaultSize="0" autoLine="0" autoPict="0">
                <anchor moveWithCells="1">
                  <from>
                    <xdr:col>4</xdr:col>
                    <xdr:colOff>371475</xdr:colOff>
                    <xdr:row>55</xdr:row>
                    <xdr:rowOff>28575</xdr:rowOff>
                  </from>
                  <to>
                    <xdr:col>6</xdr:col>
                    <xdr:colOff>0</xdr:colOff>
                    <xdr:row>56</xdr:row>
                    <xdr:rowOff>0</xdr:rowOff>
                  </to>
                </anchor>
              </controlPr>
            </control>
          </mc:Choice>
        </mc:AlternateContent>
        <mc:AlternateContent xmlns:mc="http://schemas.openxmlformats.org/markup-compatibility/2006">
          <mc:Choice Requires="x14">
            <control shapeId="2147" r:id="rId30" name="Drop Down 99">
              <controlPr locked="0" defaultSize="0" autoLine="0" autoPict="0">
                <anchor moveWithCells="1">
                  <from>
                    <xdr:col>0</xdr:col>
                    <xdr:colOff>1557338</xdr:colOff>
                    <xdr:row>55</xdr:row>
                    <xdr:rowOff>9525</xdr:rowOff>
                  </from>
                  <to>
                    <xdr:col>0</xdr:col>
                    <xdr:colOff>2624138</xdr:colOff>
                    <xdr:row>55</xdr:row>
                    <xdr:rowOff>238125</xdr:rowOff>
                  </to>
                </anchor>
              </controlPr>
            </control>
          </mc:Choice>
        </mc:AlternateContent>
        <mc:AlternateContent xmlns:mc="http://schemas.openxmlformats.org/markup-compatibility/2006">
          <mc:Choice Requires="x14">
            <control shapeId="2148" r:id="rId31" name="Drop Down 100">
              <controlPr locked="0" defaultSize="0" autoLine="0" autoPict="0">
                <anchor moveWithCells="1">
                  <from>
                    <xdr:col>1</xdr:col>
                    <xdr:colOff>9525</xdr:colOff>
                    <xdr:row>39</xdr:row>
                    <xdr:rowOff>0</xdr:rowOff>
                  </from>
                  <to>
                    <xdr:col>7</xdr:col>
                    <xdr:colOff>285750</xdr:colOff>
                    <xdr:row>40</xdr:row>
                    <xdr:rowOff>0</xdr:rowOff>
                  </to>
                </anchor>
              </controlPr>
            </control>
          </mc:Choice>
        </mc:AlternateContent>
        <mc:AlternateContent xmlns:mc="http://schemas.openxmlformats.org/markup-compatibility/2006">
          <mc:Choice Requires="x14">
            <control shapeId="2155" r:id="rId32" name="Drop Down 107">
              <controlPr locked="0" defaultSize="0" autoLine="0" autoPict="0">
                <anchor moveWithCells="1">
                  <from>
                    <xdr:col>1</xdr:col>
                    <xdr:colOff>28575</xdr:colOff>
                    <xdr:row>60</xdr:row>
                    <xdr:rowOff>28575</xdr:rowOff>
                  </from>
                  <to>
                    <xdr:col>7</xdr:col>
                    <xdr:colOff>295275</xdr:colOff>
                    <xdr:row>61</xdr:row>
                    <xdr:rowOff>0</xdr:rowOff>
                  </to>
                </anchor>
              </controlPr>
            </control>
          </mc:Choice>
        </mc:AlternateContent>
        <mc:AlternateContent xmlns:mc="http://schemas.openxmlformats.org/markup-compatibility/2006">
          <mc:Choice Requires="x14">
            <control shapeId="2156" r:id="rId33" name="Drop Down 108">
              <controlPr locked="0" defaultSize="0" autoLine="0" autoPict="0">
                <anchor moveWithCells="1">
                  <from>
                    <xdr:col>1</xdr:col>
                    <xdr:colOff>28575</xdr:colOff>
                    <xdr:row>62</xdr:row>
                    <xdr:rowOff>28575</xdr:rowOff>
                  </from>
                  <to>
                    <xdr:col>7</xdr:col>
                    <xdr:colOff>295275</xdr:colOff>
                    <xdr:row>63</xdr:row>
                    <xdr:rowOff>0</xdr:rowOff>
                  </to>
                </anchor>
              </controlPr>
            </control>
          </mc:Choice>
        </mc:AlternateContent>
        <mc:AlternateContent xmlns:mc="http://schemas.openxmlformats.org/markup-compatibility/2006">
          <mc:Choice Requires="x14">
            <control shapeId="2157" r:id="rId34" name="Drop Down 109">
              <controlPr locked="0" defaultSize="0" autoLine="0" autoPict="0">
                <anchor moveWithCells="1">
                  <from>
                    <xdr:col>1</xdr:col>
                    <xdr:colOff>28575</xdr:colOff>
                    <xdr:row>64</xdr:row>
                    <xdr:rowOff>28575</xdr:rowOff>
                  </from>
                  <to>
                    <xdr:col>7</xdr:col>
                    <xdr:colOff>295275</xdr:colOff>
                    <xdr:row>65</xdr:row>
                    <xdr:rowOff>0</xdr:rowOff>
                  </to>
                </anchor>
              </controlPr>
            </control>
          </mc:Choice>
        </mc:AlternateContent>
        <mc:AlternateContent xmlns:mc="http://schemas.openxmlformats.org/markup-compatibility/2006">
          <mc:Choice Requires="x14">
            <control shapeId="2158" r:id="rId35" name="Drop Down 110">
              <controlPr locked="0" defaultSize="0" autoLine="0" autoPict="0">
                <anchor moveWithCells="1">
                  <from>
                    <xdr:col>1</xdr:col>
                    <xdr:colOff>28575</xdr:colOff>
                    <xdr:row>66</xdr:row>
                    <xdr:rowOff>28575</xdr:rowOff>
                  </from>
                  <to>
                    <xdr:col>7</xdr:col>
                    <xdr:colOff>295275</xdr:colOff>
                    <xdr:row>67</xdr:row>
                    <xdr:rowOff>0</xdr:rowOff>
                  </to>
                </anchor>
              </controlPr>
            </control>
          </mc:Choice>
        </mc:AlternateContent>
        <mc:AlternateContent xmlns:mc="http://schemas.openxmlformats.org/markup-compatibility/2006">
          <mc:Choice Requires="x14">
            <control shapeId="2159" r:id="rId36" name="Drop Down 111">
              <controlPr locked="0" defaultSize="0" autoLine="0" autoPict="0">
                <anchor moveWithCells="1">
                  <from>
                    <xdr:col>1</xdr:col>
                    <xdr:colOff>28575</xdr:colOff>
                    <xdr:row>68</xdr:row>
                    <xdr:rowOff>28575</xdr:rowOff>
                  </from>
                  <to>
                    <xdr:col>7</xdr:col>
                    <xdr:colOff>295275</xdr:colOff>
                    <xdr:row>69</xdr:row>
                    <xdr:rowOff>0</xdr:rowOff>
                  </to>
                </anchor>
              </controlPr>
            </control>
          </mc:Choice>
        </mc:AlternateContent>
        <mc:AlternateContent xmlns:mc="http://schemas.openxmlformats.org/markup-compatibility/2006">
          <mc:Choice Requires="x14">
            <control shapeId="2160" r:id="rId37" name="Drop Down 112">
              <controlPr locked="0" defaultSize="0" autoLine="0" autoPict="0">
                <anchor moveWithCells="1">
                  <from>
                    <xdr:col>1</xdr:col>
                    <xdr:colOff>9525</xdr:colOff>
                    <xdr:row>81</xdr:row>
                    <xdr:rowOff>9525</xdr:rowOff>
                  </from>
                  <to>
                    <xdr:col>7</xdr:col>
                    <xdr:colOff>285750</xdr:colOff>
                    <xdr:row>82</xdr:row>
                    <xdr:rowOff>0</xdr:rowOff>
                  </to>
                </anchor>
              </controlPr>
            </control>
          </mc:Choice>
        </mc:AlternateContent>
      </controls>
    </mc:Choice>
  </mc:AlternateConten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H38"/>
  <sheetViews>
    <sheetView workbookViewId="0">
      <selection activeCell="A2" sqref="A2:G2"/>
    </sheetView>
  </sheetViews>
  <sheetFormatPr baseColWidth="10" defaultColWidth="11.42578125" defaultRowHeight="15.4" x14ac:dyDescent="0.45"/>
  <cols>
    <col min="1" max="7" width="12.640625" style="1" customWidth="1"/>
    <col min="8" max="16384" width="11.42578125" style="1"/>
  </cols>
  <sheetData>
    <row r="1" spans="1:8" x14ac:dyDescent="0.45">
      <c r="A1" s="1" t="s">
        <v>20</v>
      </c>
      <c r="H1" s="80">
        <f>COUNTA(A2:G38)</f>
        <v>0</v>
      </c>
    </row>
    <row r="2" spans="1:8" x14ac:dyDescent="0.45">
      <c r="A2" s="184"/>
      <c r="B2" s="184"/>
      <c r="C2" s="184"/>
      <c r="D2" s="184"/>
      <c r="E2" s="184"/>
      <c r="F2" s="184"/>
      <c r="G2" s="184"/>
    </row>
    <row r="3" spans="1:8" x14ac:dyDescent="0.45">
      <c r="A3" s="184"/>
      <c r="B3" s="184"/>
      <c r="C3" s="184"/>
      <c r="D3" s="184"/>
      <c r="E3" s="184"/>
      <c r="F3" s="184"/>
      <c r="G3" s="184"/>
    </row>
    <row r="4" spans="1:8" x14ac:dyDescent="0.45">
      <c r="A4" s="184"/>
      <c r="B4" s="184"/>
      <c r="C4" s="184"/>
      <c r="D4" s="184"/>
      <c r="E4" s="184"/>
      <c r="F4" s="184"/>
      <c r="G4" s="184"/>
    </row>
    <row r="5" spans="1:8" x14ac:dyDescent="0.45">
      <c r="A5" s="184"/>
      <c r="B5" s="184"/>
      <c r="C5" s="184"/>
      <c r="D5" s="184"/>
      <c r="E5" s="184"/>
      <c r="F5" s="184"/>
      <c r="G5" s="184"/>
    </row>
    <row r="6" spans="1:8" x14ac:dyDescent="0.45">
      <c r="A6" s="184"/>
      <c r="B6" s="184"/>
      <c r="C6" s="184"/>
      <c r="D6" s="184"/>
      <c r="E6" s="184"/>
      <c r="F6" s="184"/>
      <c r="G6" s="184"/>
    </row>
    <row r="7" spans="1:8" x14ac:dyDescent="0.45">
      <c r="A7" s="184"/>
      <c r="B7" s="184"/>
      <c r="C7" s="184"/>
      <c r="D7" s="184"/>
      <c r="E7" s="184"/>
      <c r="F7" s="184"/>
      <c r="G7" s="184"/>
    </row>
    <row r="8" spans="1:8" x14ac:dyDescent="0.45">
      <c r="A8" s="184"/>
      <c r="B8" s="184"/>
      <c r="C8" s="184"/>
      <c r="D8" s="184"/>
      <c r="E8" s="184"/>
      <c r="F8" s="184"/>
      <c r="G8" s="184"/>
    </row>
    <row r="9" spans="1:8" x14ac:dyDescent="0.45">
      <c r="A9" s="184"/>
      <c r="B9" s="184"/>
      <c r="C9" s="184"/>
      <c r="D9" s="184"/>
      <c r="E9" s="184"/>
      <c r="F9" s="184"/>
      <c r="G9" s="184"/>
    </row>
    <row r="10" spans="1:8" x14ac:dyDescent="0.45">
      <c r="A10" s="184"/>
      <c r="B10" s="184"/>
      <c r="C10" s="184"/>
      <c r="D10" s="184"/>
      <c r="E10" s="184"/>
      <c r="F10" s="184"/>
      <c r="G10" s="184"/>
    </row>
    <row r="11" spans="1:8" x14ac:dyDescent="0.45">
      <c r="A11" s="184"/>
      <c r="B11" s="184"/>
      <c r="C11" s="184"/>
      <c r="D11" s="184"/>
      <c r="E11" s="184"/>
      <c r="F11" s="184"/>
      <c r="G11" s="184"/>
    </row>
    <row r="12" spans="1:8" x14ac:dyDescent="0.45">
      <c r="A12" s="184"/>
      <c r="B12" s="184"/>
      <c r="C12" s="184"/>
      <c r="D12" s="184"/>
      <c r="E12" s="184"/>
      <c r="F12" s="184"/>
      <c r="G12" s="184"/>
    </row>
    <row r="13" spans="1:8" x14ac:dyDescent="0.45">
      <c r="A13" s="184"/>
      <c r="B13" s="184"/>
      <c r="C13" s="184"/>
      <c r="D13" s="184"/>
      <c r="E13" s="184"/>
      <c r="F13" s="184"/>
      <c r="G13" s="184"/>
    </row>
    <row r="14" spans="1:8" x14ac:dyDescent="0.45">
      <c r="A14" s="184"/>
      <c r="B14" s="184"/>
      <c r="C14" s="184"/>
      <c r="D14" s="184"/>
      <c r="E14" s="184"/>
      <c r="F14" s="184"/>
      <c r="G14" s="184"/>
    </row>
    <row r="15" spans="1:8" x14ac:dyDescent="0.45">
      <c r="A15" s="184"/>
      <c r="B15" s="184"/>
      <c r="C15" s="184"/>
      <c r="D15" s="184"/>
      <c r="E15" s="184"/>
      <c r="F15" s="184"/>
      <c r="G15" s="184"/>
    </row>
    <row r="16" spans="1:8" x14ac:dyDescent="0.45">
      <c r="A16" s="184"/>
      <c r="B16" s="184"/>
      <c r="C16" s="184"/>
      <c r="D16" s="184"/>
      <c r="E16" s="184"/>
      <c r="F16" s="184"/>
      <c r="G16" s="184"/>
    </row>
    <row r="17" spans="1:7" x14ac:dyDescent="0.45">
      <c r="A17" s="184"/>
      <c r="B17" s="184"/>
      <c r="C17" s="184"/>
      <c r="D17" s="184"/>
      <c r="E17" s="184"/>
      <c r="F17" s="184"/>
      <c r="G17" s="184"/>
    </row>
    <row r="18" spans="1:7" x14ac:dyDescent="0.45">
      <c r="A18" s="184"/>
      <c r="B18" s="184"/>
      <c r="C18" s="184"/>
      <c r="D18" s="184"/>
      <c r="E18" s="184"/>
      <c r="F18" s="184"/>
      <c r="G18" s="184"/>
    </row>
    <row r="19" spans="1:7" x14ac:dyDescent="0.45">
      <c r="A19" s="184"/>
      <c r="B19" s="184"/>
      <c r="C19" s="184"/>
      <c r="D19" s="184"/>
      <c r="E19" s="184"/>
      <c r="F19" s="184"/>
      <c r="G19" s="184"/>
    </row>
    <row r="20" spans="1:7" x14ac:dyDescent="0.45">
      <c r="A20" s="184"/>
      <c r="B20" s="184"/>
      <c r="C20" s="184"/>
      <c r="D20" s="184"/>
      <c r="E20" s="184"/>
      <c r="F20" s="184"/>
      <c r="G20" s="184"/>
    </row>
    <row r="21" spans="1:7" x14ac:dyDescent="0.45">
      <c r="A21" s="184"/>
      <c r="B21" s="184"/>
      <c r="C21" s="184"/>
      <c r="D21" s="184"/>
      <c r="E21" s="184"/>
      <c r="F21" s="184"/>
      <c r="G21" s="184"/>
    </row>
    <row r="22" spans="1:7" x14ac:dyDescent="0.45">
      <c r="A22" s="184"/>
      <c r="B22" s="184"/>
      <c r="C22" s="184"/>
      <c r="D22" s="184"/>
      <c r="E22" s="184"/>
      <c r="F22" s="184"/>
      <c r="G22" s="184"/>
    </row>
    <row r="23" spans="1:7" x14ac:dyDescent="0.45">
      <c r="A23" s="184"/>
      <c r="B23" s="184"/>
      <c r="C23" s="184"/>
      <c r="D23" s="184"/>
      <c r="E23" s="184"/>
      <c r="F23" s="184"/>
      <c r="G23" s="184"/>
    </row>
    <row r="24" spans="1:7" x14ac:dyDescent="0.45">
      <c r="A24" s="184"/>
      <c r="B24" s="184"/>
      <c r="C24" s="184"/>
      <c r="D24" s="184"/>
      <c r="E24" s="184"/>
      <c r="F24" s="184"/>
      <c r="G24" s="184"/>
    </row>
    <row r="25" spans="1:7" x14ac:dyDescent="0.45">
      <c r="A25" s="184"/>
      <c r="B25" s="184"/>
      <c r="C25" s="184"/>
      <c r="D25" s="184"/>
      <c r="E25" s="184"/>
      <c r="F25" s="184"/>
      <c r="G25" s="184"/>
    </row>
    <row r="26" spans="1:7" x14ac:dyDescent="0.45">
      <c r="A26" s="184"/>
      <c r="B26" s="184"/>
      <c r="C26" s="184"/>
      <c r="D26" s="184"/>
      <c r="E26" s="184"/>
      <c r="F26" s="184"/>
      <c r="G26" s="184"/>
    </row>
    <row r="27" spans="1:7" x14ac:dyDescent="0.45">
      <c r="A27" s="184"/>
      <c r="B27" s="184"/>
      <c r="C27" s="184"/>
      <c r="D27" s="184"/>
      <c r="E27" s="184"/>
      <c r="F27" s="184"/>
      <c r="G27" s="184"/>
    </row>
    <row r="28" spans="1:7" x14ac:dyDescent="0.45">
      <c r="A28" s="184"/>
      <c r="B28" s="184"/>
      <c r="C28" s="184"/>
      <c r="D28" s="184"/>
      <c r="E28" s="184"/>
      <c r="F28" s="184"/>
      <c r="G28" s="184"/>
    </row>
    <row r="29" spans="1:7" x14ac:dyDescent="0.45">
      <c r="A29" s="184"/>
      <c r="B29" s="184"/>
      <c r="C29" s="184"/>
      <c r="D29" s="184"/>
      <c r="E29" s="184"/>
      <c r="F29" s="184"/>
      <c r="G29" s="184"/>
    </row>
    <row r="30" spans="1:7" x14ac:dyDescent="0.45">
      <c r="A30" s="184"/>
      <c r="B30" s="184"/>
      <c r="C30" s="184"/>
      <c r="D30" s="184"/>
      <c r="E30" s="184"/>
      <c r="F30" s="184"/>
      <c r="G30" s="184"/>
    </row>
    <row r="31" spans="1:7" x14ac:dyDescent="0.45">
      <c r="A31" s="184"/>
      <c r="B31" s="184"/>
      <c r="C31" s="184"/>
      <c r="D31" s="184"/>
      <c r="E31" s="184"/>
      <c r="F31" s="184"/>
      <c r="G31" s="184"/>
    </row>
    <row r="32" spans="1:7" x14ac:dyDescent="0.45">
      <c r="A32" s="184"/>
      <c r="B32" s="184"/>
      <c r="C32" s="184"/>
      <c r="D32" s="184"/>
      <c r="E32" s="184"/>
      <c r="F32" s="184"/>
      <c r="G32" s="184"/>
    </row>
    <row r="33" spans="1:7" x14ac:dyDescent="0.45">
      <c r="A33" s="184"/>
      <c r="B33" s="184"/>
      <c r="C33" s="184"/>
      <c r="D33" s="184"/>
      <c r="E33" s="184"/>
      <c r="F33" s="184"/>
      <c r="G33" s="184"/>
    </row>
    <row r="34" spans="1:7" x14ac:dyDescent="0.45">
      <c r="A34" s="184"/>
      <c r="B34" s="184"/>
      <c r="C34" s="184"/>
      <c r="D34" s="184"/>
      <c r="E34" s="184"/>
      <c r="F34" s="184"/>
      <c r="G34" s="184"/>
    </row>
    <row r="35" spans="1:7" x14ac:dyDescent="0.45">
      <c r="A35" s="184"/>
      <c r="B35" s="184"/>
      <c r="C35" s="184"/>
      <c r="D35" s="184"/>
      <c r="E35" s="184"/>
      <c r="F35" s="184"/>
      <c r="G35" s="184"/>
    </row>
    <row r="36" spans="1:7" x14ac:dyDescent="0.45">
      <c r="A36" s="184"/>
      <c r="B36" s="184"/>
      <c r="C36" s="184"/>
      <c r="D36" s="184"/>
      <c r="E36" s="184"/>
      <c r="F36" s="184"/>
      <c r="G36" s="184"/>
    </row>
    <row r="37" spans="1:7" x14ac:dyDescent="0.45">
      <c r="A37" s="184"/>
      <c r="B37" s="184"/>
      <c r="C37" s="184"/>
      <c r="D37" s="184"/>
      <c r="E37" s="184"/>
      <c r="F37" s="184"/>
      <c r="G37" s="184"/>
    </row>
    <row r="38" spans="1:7" x14ac:dyDescent="0.45">
      <c r="A38" s="184"/>
      <c r="B38" s="184"/>
      <c r="C38" s="184"/>
      <c r="D38" s="184"/>
      <c r="E38" s="184"/>
      <c r="F38" s="184"/>
      <c r="G38" s="184"/>
    </row>
  </sheetData>
  <sheetProtection algorithmName="SHA-512" hashValue="480aDLgp975TK/S3bFQ793u79jTBhyXYDJYu6IuklGPa+4f6PNkOWytny/5FZzGxduk4Yff7A5eyNvYazucC2g==" saltValue="iD38MRqee+xkgtwN7JRLCg==" spinCount="100000" sheet="1" objects="1" scenarios="1"/>
  <mergeCells count="37">
    <mergeCell ref="A14:G14"/>
    <mergeCell ref="A15:G15"/>
    <mergeCell ref="A16:G16"/>
    <mergeCell ref="A17:G17"/>
    <mergeCell ref="A2:G2"/>
    <mergeCell ref="A3:G3"/>
    <mergeCell ref="A4:G4"/>
    <mergeCell ref="A5:G5"/>
    <mergeCell ref="A12:G12"/>
    <mergeCell ref="A13:G13"/>
    <mergeCell ref="A10:G10"/>
    <mergeCell ref="A11:G11"/>
    <mergeCell ref="A6:G6"/>
    <mergeCell ref="A7:G7"/>
    <mergeCell ref="A8:G8"/>
    <mergeCell ref="A9:G9"/>
    <mergeCell ref="A18:G18"/>
    <mergeCell ref="A19:G19"/>
    <mergeCell ref="A20:G20"/>
    <mergeCell ref="A21:G21"/>
    <mergeCell ref="A22:G22"/>
    <mergeCell ref="A23:G23"/>
    <mergeCell ref="A26:G26"/>
    <mergeCell ref="A27:G27"/>
    <mergeCell ref="A28:G28"/>
    <mergeCell ref="A29:G29"/>
    <mergeCell ref="A24:G24"/>
    <mergeCell ref="A25:G25"/>
    <mergeCell ref="A30:G30"/>
    <mergeCell ref="A31:G31"/>
    <mergeCell ref="A32:G32"/>
    <mergeCell ref="A33:G33"/>
    <mergeCell ref="A38:G38"/>
    <mergeCell ref="A34:G34"/>
    <mergeCell ref="A35:G35"/>
    <mergeCell ref="A36:G36"/>
    <mergeCell ref="A37:G37"/>
  </mergeCells>
  <phoneticPr fontId="0" type="noConversion"/>
  <pageMargins left="0.98425196850393704" right="0.59055118110236227" top="0.98425196850393704" bottom="0.98425196850393704" header="0.51181102362204722" footer="0.51181102362204722"/>
  <pageSetup paperSize="9" scale="97"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18"/>
  <sheetViews>
    <sheetView workbookViewId="0">
      <selection activeCell="A2" sqref="A2:G2"/>
    </sheetView>
  </sheetViews>
  <sheetFormatPr baseColWidth="10" defaultColWidth="11.42578125" defaultRowHeight="15.4" x14ac:dyDescent="0.45"/>
  <cols>
    <col min="1" max="1" width="13.140625" style="95" customWidth="1"/>
    <col min="2" max="2" width="55.140625" style="100" customWidth="1"/>
    <col min="3" max="16384" width="11.42578125" style="95"/>
  </cols>
  <sheetData>
    <row r="1" spans="1:6" ht="15.75" thickBot="1" x14ac:dyDescent="0.5">
      <c r="A1" s="95" t="s">
        <v>115</v>
      </c>
      <c r="B1" s="95">
        <f>MAX($A$3:$A$18)-1</f>
        <v>15</v>
      </c>
      <c r="C1" s="104">
        <v>16</v>
      </c>
      <c r="D1" s="104">
        <v>16</v>
      </c>
      <c r="E1" s="104">
        <v>16</v>
      </c>
      <c r="F1" s="104">
        <v>16</v>
      </c>
    </row>
    <row r="2" spans="1:6" ht="15.75" thickTop="1" x14ac:dyDescent="0.45">
      <c r="A2" s="96" t="s">
        <v>33</v>
      </c>
      <c r="B2" s="97" t="s">
        <v>34</v>
      </c>
      <c r="C2" s="104" t="s">
        <v>115</v>
      </c>
      <c r="D2" s="104" t="s">
        <v>116</v>
      </c>
      <c r="E2" s="104" t="s">
        <v>137</v>
      </c>
      <c r="F2" s="104" t="s">
        <v>218</v>
      </c>
    </row>
    <row r="3" spans="1:6" ht="26.25" x14ac:dyDescent="0.45">
      <c r="A3" s="98">
        <v>1</v>
      </c>
      <c r="B3" s="84" t="s">
        <v>333</v>
      </c>
      <c r="C3" s="99"/>
      <c r="D3" s="99"/>
    </row>
    <row r="4" spans="1:6" x14ac:dyDescent="0.45">
      <c r="A4" s="98">
        <v>2</v>
      </c>
      <c r="B4" s="84" t="s">
        <v>334</v>
      </c>
    </row>
    <row r="5" spans="1:6" x14ac:dyDescent="0.45">
      <c r="A5" s="98">
        <v>3</v>
      </c>
      <c r="B5" s="84" t="s">
        <v>335</v>
      </c>
    </row>
    <row r="6" spans="1:6" x14ac:dyDescent="0.45">
      <c r="A6" s="98">
        <v>4</v>
      </c>
      <c r="B6" s="84" t="s">
        <v>336</v>
      </c>
    </row>
    <row r="7" spans="1:6" x14ac:dyDescent="0.45">
      <c r="A7" s="98">
        <v>5</v>
      </c>
      <c r="B7" s="84" t="s">
        <v>337</v>
      </c>
    </row>
    <row r="8" spans="1:6" x14ac:dyDescent="0.45">
      <c r="A8" s="98">
        <v>6</v>
      </c>
      <c r="B8" s="84" t="s">
        <v>447</v>
      </c>
    </row>
    <row r="9" spans="1:6" x14ac:dyDescent="0.45">
      <c r="A9" s="98">
        <v>7</v>
      </c>
      <c r="B9" s="84" t="s">
        <v>338</v>
      </c>
    </row>
    <row r="10" spans="1:6" ht="26.25" x14ac:dyDescent="0.45">
      <c r="A10" s="98">
        <v>8</v>
      </c>
      <c r="B10" s="84" t="s">
        <v>426</v>
      </c>
    </row>
    <row r="11" spans="1:6" x14ac:dyDescent="0.45">
      <c r="A11" s="98">
        <v>9</v>
      </c>
      <c r="B11" s="86" t="s">
        <v>373</v>
      </c>
    </row>
    <row r="12" spans="1:6" x14ac:dyDescent="0.45">
      <c r="A12" s="98">
        <v>10</v>
      </c>
      <c r="B12" s="86" t="s">
        <v>374</v>
      </c>
    </row>
    <row r="13" spans="1:6" ht="26.25" x14ac:dyDescent="0.45">
      <c r="A13" s="98">
        <v>11</v>
      </c>
      <c r="B13" s="86" t="s">
        <v>425</v>
      </c>
    </row>
    <row r="14" spans="1:6" x14ac:dyDescent="0.45">
      <c r="A14" s="98">
        <v>12</v>
      </c>
      <c r="B14" s="86" t="s">
        <v>456</v>
      </c>
    </row>
    <row r="15" spans="1:6" x14ac:dyDescent="0.45">
      <c r="A15" s="98">
        <v>13</v>
      </c>
      <c r="B15" s="86" t="s">
        <v>457</v>
      </c>
    </row>
    <row r="16" spans="1:6" x14ac:dyDescent="0.45">
      <c r="A16" s="98">
        <v>14</v>
      </c>
      <c r="B16" s="86" t="s">
        <v>448</v>
      </c>
    </row>
    <row r="17" spans="1:4" x14ac:dyDescent="0.45">
      <c r="A17" s="98">
        <v>15</v>
      </c>
      <c r="B17" s="98" t="s">
        <v>6</v>
      </c>
      <c r="C17" s="99"/>
      <c r="D17" s="99"/>
    </row>
    <row r="18" spans="1:4" x14ac:dyDescent="0.45">
      <c r="A18" s="98">
        <v>16</v>
      </c>
    </row>
  </sheetData>
  <pageMargins left="0.78740157499999996" right="0.78740157499999996" top="0.984251969" bottom="0.984251969" header="0.4921259845" footer="0.4921259845"/>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C29"/>
  <sheetViews>
    <sheetView workbookViewId="0">
      <selection activeCell="A2" sqref="A2:G2"/>
    </sheetView>
  </sheetViews>
  <sheetFormatPr baseColWidth="10" defaultColWidth="11.42578125" defaultRowHeight="15.4" x14ac:dyDescent="0.45"/>
  <cols>
    <col min="1" max="1" width="13.140625" style="95" customWidth="1"/>
    <col min="2" max="2" width="55.140625" style="95" customWidth="1"/>
    <col min="3" max="16384" width="11.42578125" style="95"/>
  </cols>
  <sheetData>
    <row r="1" spans="1:3" ht="15.75" thickBot="1" x14ac:dyDescent="0.5">
      <c r="A1" s="100" t="s">
        <v>219</v>
      </c>
      <c r="B1" s="101">
        <v>27</v>
      </c>
      <c r="C1" s="95">
        <f>MAX($A$3:$A$29)-1</f>
        <v>26</v>
      </c>
    </row>
    <row r="2" spans="1:3" ht="15.75" thickTop="1" x14ac:dyDescent="0.45">
      <c r="A2" s="102" t="s">
        <v>33</v>
      </c>
      <c r="B2" s="96" t="s">
        <v>34</v>
      </c>
      <c r="C2" s="95" t="s">
        <v>35</v>
      </c>
    </row>
    <row r="3" spans="1:3" x14ac:dyDescent="0.45">
      <c r="A3" s="44">
        <v>1</v>
      </c>
      <c r="B3" s="144" t="s">
        <v>458</v>
      </c>
    </row>
    <row r="4" spans="1:3" ht="26.25" x14ac:dyDescent="0.45">
      <c r="A4" s="44">
        <v>2</v>
      </c>
      <c r="B4" s="144" t="s">
        <v>353</v>
      </c>
      <c r="C4" s="95" t="s">
        <v>37</v>
      </c>
    </row>
    <row r="5" spans="1:3" x14ac:dyDescent="0.45">
      <c r="A5" s="44">
        <v>3</v>
      </c>
      <c r="B5" s="144" t="s">
        <v>341</v>
      </c>
      <c r="C5" s="103"/>
    </row>
    <row r="6" spans="1:3" x14ac:dyDescent="0.45">
      <c r="A6" s="44">
        <v>4</v>
      </c>
      <c r="B6" s="144" t="s">
        <v>342</v>
      </c>
      <c r="C6" s="103" t="s">
        <v>37</v>
      </c>
    </row>
    <row r="7" spans="1:3" x14ac:dyDescent="0.45">
      <c r="A7" s="44">
        <v>5</v>
      </c>
      <c r="B7" s="144" t="s">
        <v>339</v>
      </c>
      <c r="C7" s="103"/>
    </row>
    <row r="8" spans="1:3" x14ac:dyDescent="0.45">
      <c r="A8" s="44">
        <v>6</v>
      </c>
      <c r="B8" s="144" t="s">
        <v>340</v>
      </c>
      <c r="C8" s="103"/>
    </row>
    <row r="9" spans="1:3" x14ac:dyDescent="0.45">
      <c r="A9" s="44">
        <v>7</v>
      </c>
      <c r="B9" s="144" t="s">
        <v>343</v>
      </c>
      <c r="C9" s="103"/>
    </row>
    <row r="10" spans="1:3" x14ac:dyDescent="0.45">
      <c r="A10" s="44">
        <v>8</v>
      </c>
      <c r="B10" s="144" t="s">
        <v>344</v>
      </c>
      <c r="C10" s="103"/>
    </row>
    <row r="11" spans="1:3" x14ac:dyDescent="0.45">
      <c r="A11" s="44">
        <v>9</v>
      </c>
      <c r="B11" s="144" t="s">
        <v>345</v>
      </c>
      <c r="C11" s="103"/>
    </row>
    <row r="12" spans="1:3" x14ac:dyDescent="0.45">
      <c r="A12" s="44">
        <v>10</v>
      </c>
      <c r="B12" s="144" t="s">
        <v>346</v>
      </c>
      <c r="C12" s="103"/>
    </row>
    <row r="13" spans="1:3" x14ac:dyDescent="0.45">
      <c r="A13" s="44">
        <v>11</v>
      </c>
      <c r="B13" s="144" t="s">
        <v>347</v>
      </c>
      <c r="C13" s="103"/>
    </row>
    <row r="14" spans="1:3" x14ac:dyDescent="0.45">
      <c r="A14" s="44">
        <v>12</v>
      </c>
      <c r="B14" s="144" t="s">
        <v>348</v>
      </c>
      <c r="C14" s="103"/>
    </row>
    <row r="15" spans="1:3" ht="26.25" x14ac:dyDescent="0.45">
      <c r="A15" s="44">
        <v>13</v>
      </c>
      <c r="B15" s="144" t="s">
        <v>349</v>
      </c>
      <c r="C15" s="103"/>
    </row>
    <row r="16" spans="1:3" ht="26.25" x14ac:dyDescent="0.45">
      <c r="A16" s="44">
        <v>14</v>
      </c>
      <c r="B16" s="144" t="s">
        <v>350</v>
      </c>
      <c r="C16" s="103"/>
    </row>
    <row r="17" spans="1:3" x14ac:dyDescent="0.45">
      <c r="A17" s="44">
        <v>15</v>
      </c>
      <c r="B17" s="144" t="s">
        <v>351</v>
      </c>
      <c r="C17" s="103"/>
    </row>
    <row r="18" spans="1:3" x14ac:dyDescent="0.45">
      <c r="A18" s="44">
        <v>16</v>
      </c>
      <c r="B18" s="144" t="s">
        <v>352</v>
      </c>
      <c r="C18" s="103"/>
    </row>
    <row r="19" spans="1:3" x14ac:dyDescent="0.45">
      <c r="A19" s="44">
        <v>17</v>
      </c>
      <c r="B19" s="144" t="s">
        <v>459</v>
      </c>
      <c r="C19" s="103"/>
    </row>
    <row r="20" spans="1:3" ht="26.25" x14ac:dyDescent="0.45">
      <c r="A20" s="44">
        <v>18</v>
      </c>
      <c r="B20" s="144" t="s">
        <v>460</v>
      </c>
      <c r="C20" s="103"/>
    </row>
    <row r="21" spans="1:3" x14ac:dyDescent="0.45">
      <c r="A21" s="44">
        <v>19</v>
      </c>
      <c r="B21" s="145" t="s">
        <v>461</v>
      </c>
      <c r="C21" s="103"/>
    </row>
    <row r="22" spans="1:3" x14ac:dyDescent="0.45">
      <c r="A22" s="44">
        <v>20</v>
      </c>
      <c r="B22" s="144" t="s">
        <v>462</v>
      </c>
      <c r="C22" s="103"/>
    </row>
    <row r="23" spans="1:3" x14ac:dyDescent="0.45">
      <c r="A23" s="44">
        <v>21</v>
      </c>
      <c r="B23" s="145" t="s">
        <v>463</v>
      </c>
      <c r="C23" s="103"/>
    </row>
    <row r="24" spans="1:3" x14ac:dyDescent="0.45">
      <c r="A24" s="44">
        <v>22</v>
      </c>
      <c r="B24" s="144" t="s">
        <v>464</v>
      </c>
      <c r="C24" s="103"/>
    </row>
    <row r="25" spans="1:3" x14ac:dyDescent="0.45">
      <c r="A25" s="44">
        <v>23</v>
      </c>
      <c r="B25" s="144" t="s">
        <v>89</v>
      </c>
      <c r="C25" s="103"/>
    </row>
    <row r="26" spans="1:3" x14ac:dyDescent="0.45">
      <c r="A26" s="44">
        <v>24</v>
      </c>
      <c r="B26" s="144" t="s">
        <v>465</v>
      </c>
      <c r="C26" s="103"/>
    </row>
    <row r="27" spans="1:3" ht="26.25" x14ac:dyDescent="0.45">
      <c r="A27" s="44">
        <v>25</v>
      </c>
      <c r="B27" s="144" t="s">
        <v>466</v>
      </c>
      <c r="C27" s="103"/>
    </row>
    <row r="28" spans="1:3" x14ac:dyDescent="0.45">
      <c r="A28" s="44">
        <v>26</v>
      </c>
      <c r="B28" s="144" t="s">
        <v>114</v>
      </c>
      <c r="C28" s="103"/>
    </row>
    <row r="29" spans="1:3" x14ac:dyDescent="0.45">
      <c r="A29" s="44">
        <v>27</v>
      </c>
      <c r="B29" s="146"/>
      <c r="C29" s="100"/>
    </row>
  </sheetData>
  <pageMargins left="0.78740157499999996" right="0.78740157499999996" top="0.984251969" bottom="0.984251969" header="0.4921259845" footer="0.4921259845"/>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D26"/>
  <sheetViews>
    <sheetView workbookViewId="0">
      <selection activeCell="A2" sqref="A2:G2"/>
    </sheetView>
  </sheetViews>
  <sheetFormatPr baseColWidth="10" defaultColWidth="11.42578125" defaultRowHeight="13.15" x14ac:dyDescent="0.4"/>
  <cols>
    <col min="1" max="1" width="13.140625" style="34" customWidth="1"/>
    <col min="2" max="2" width="55.140625" style="34" customWidth="1"/>
    <col min="3" max="16384" width="11.42578125" style="34"/>
  </cols>
  <sheetData>
    <row r="1" spans="1:4" ht="13.5" thickBot="1" x14ac:dyDescent="0.45">
      <c r="A1" s="40" t="s">
        <v>96</v>
      </c>
      <c r="B1" s="41">
        <v>24</v>
      </c>
      <c r="C1" s="40">
        <f>MAX($A$3:$A$26)-1</f>
        <v>23</v>
      </c>
    </row>
    <row r="2" spans="1:4" ht="13.5" thickTop="1" x14ac:dyDescent="0.4">
      <c r="A2" s="42" t="s">
        <v>33</v>
      </c>
      <c r="B2" s="42" t="s">
        <v>34</v>
      </c>
      <c r="C2" s="40" t="s">
        <v>35</v>
      </c>
    </row>
    <row r="3" spans="1:4" ht="15.4" x14ac:dyDescent="0.45">
      <c r="A3" s="44">
        <v>1</v>
      </c>
      <c r="B3" s="39" t="s">
        <v>101</v>
      </c>
      <c r="C3" s="45"/>
    </row>
    <row r="4" spans="1:4" ht="15.4" x14ac:dyDescent="0.45">
      <c r="A4" s="44">
        <v>2</v>
      </c>
      <c r="B4" s="39" t="s">
        <v>102</v>
      </c>
      <c r="C4" s="45" t="s">
        <v>37</v>
      </c>
      <c r="D4" s="15"/>
    </row>
    <row r="5" spans="1:4" ht="15.4" x14ac:dyDescent="0.45">
      <c r="A5" s="44">
        <v>3</v>
      </c>
      <c r="B5" s="39" t="s">
        <v>103</v>
      </c>
      <c r="C5" s="46"/>
      <c r="D5" s="15"/>
    </row>
    <row r="6" spans="1:4" ht="15.4" x14ac:dyDescent="0.45">
      <c r="A6" s="44">
        <v>4</v>
      </c>
      <c r="B6" s="39" t="s">
        <v>104</v>
      </c>
      <c r="C6" s="46"/>
      <c r="D6" s="15"/>
    </row>
    <row r="7" spans="1:4" ht="15.4" x14ac:dyDescent="0.45">
      <c r="A7" s="44">
        <v>5</v>
      </c>
      <c r="B7" s="39" t="s">
        <v>110</v>
      </c>
      <c r="C7" s="46"/>
      <c r="D7" s="15"/>
    </row>
    <row r="8" spans="1:4" ht="15.4" x14ac:dyDescent="0.45">
      <c r="A8" s="44">
        <v>6</v>
      </c>
      <c r="B8" s="39" t="s">
        <v>111</v>
      </c>
      <c r="C8" s="46" t="s">
        <v>37</v>
      </c>
      <c r="D8" s="15"/>
    </row>
    <row r="9" spans="1:4" ht="15.4" x14ac:dyDescent="0.45">
      <c r="A9" s="44">
        <v>7</v>
      </c>
      <c r="B9" s="39" t="s">
        <v>144</v>
      </c>
      <c r="C9" s="46"/>
      <c r="D9" s="15"/>
    </row>
    <row r="10" spans="1:4" ht="15.4" x14ac:dyDescent="0.45">
      <c r="A10" s="44">
        <v>8</v>
      </c>
      <c r="B10" s="39" t="s">
        <v>145</v>
      </c>
      <c r="C10" s="46" t="s">
        <v>37</v>
      </c>
      <c r="D10" s="15"/>
    </row>
    <row r="11" spans="1:4" ht="15.4" x14ac:dyDescent="0.45">
      <c r="A11" s="44">
        <v>9</v>
      </c>
      <c r="B11" s="39" t="s">
        <v>108</v>
      </c>
      <c r="C11" s="46"/>
      <c r="D11" s="15"/>
    </row>
    <row r="12" spans="1:4" ht="15.4" x14ac:dyDescent="0.45">
      <c r="A12" s="44">
        <v>10</v>
      </c>
      <c r="B12" s="39" t="s">
        <v>109</v>
      </c>
      <c r="C12" s="46" t="s">
        <v>37</v>
      </c>
      <c r="D12" s="15"/>
    </row>
    <row r="13" spans="1:4" ht="15.4" x14ac:dyDescent="0.45">
      <c r="A13" s="44">
        <v>11</v>
      </c>
      <c r="B13" s="39" t="s">
        <v>98</v>
      </c>
      <c r="C13" s="46"/>
      <c r="D13" s="15"/>
    </row>
    <row r="14" spans="1:4" ht="15.4" x14ac:dyDescent="0.45">
      <c r="A14" s="44">
        <v>12</v>
      </c>
      <c r="B14" s="39" t="s">
        <v>107</v>
      </c>
      <c r="C14" s="46" t="s">
        <v>37</v>
      </c>
      <c r="D14" s="15"/>
    </row>
    <row r="15" spans="1:4" ht="15.4" x14ac:dyDescent="0.45">
      <c r="A15" s="44">
        <v>13</v>
      </c>
      <c r="B15" s="39" t="s">
        <v>146</v>
      </c>
      <c r="C15" s="46"/>
      <c r="D15" s="15"/>
    </row>
    <row r="16" spans="1:4" ht="15.4" x14ac:dyDescent="0.45">
      <c r="A16" s="44">
        <v>14</v>
      </c>
      <c r="B16" s="39" t="s">
        <v>147</v>
      </c>
      <c r="C16" s="46" t="s">
        <v>37</v>
      </c>
      <c r="D16" s="15"/>
    </row>
    <row r="17" spans="1:4" ht="15.4" x14ac:dyDescent="0.45">
      <c r="A17" s="44">
        <v>15</v>
      </c>
      <c r="B17" s="39" t="s">
        <v>112</v>
      </c>
      <c r="C17" s="46"/>
      <c r="D17" s="15"/>
    </row>
    <row r="18" spans="1:4" ht="15.4" x14ac:dyDescent="0.45">
      <c r="A18" s="44">
        <v>16</v>
      </c>
      <c r="B18" s="39" t="s">
        <v>113</v>
      </c>
      <c r="C18" s="46" t="s">
        <v>37</v>
      </c>
      <c r="D18" s="15"/>
    </row>
    <row r="19" spans="1:4" ht="15.4" x14ac:dyDescent="0.45">
      <c r="A19" s="44">
        <v>17</v>
      </c>
      <c r="B19" s="39" t="s">
        <v>312</v>
      </c>
      <c r="C19" s="46"/>
      <c r="D19" s="15"/>
    </row>
    <row r="20" spans="1:4" ht="15.4" x14ac:dyDescent="0.45">
      <c r="A20" s="44">
        <v>18</v>
      </c>
      <c r="B20" s="39" t="s">
        <v>313</v>
      </c>
      <c r="C20" s="46" t="s">
        <v>37</v>
      </c>
      <c r="D20" s="15"/>
    </row>
    <row r="21" spans="1:4" ht="15.4" x14ac:dyDescent="0.45">
      <c r="A21" s="44">
        <v>19</v>
      </c>
      <c r="B21" s="39" t="s">
        <v>290</v>
      </c>
      <c r="C21" s="46"/>
      <c r="D21" s="15"/>
    </row>
    <row r="22" spans="1:4" ht="15.4" x14ac:dyDescent="0.45">
      <c r="A22" s="44">
        <v>20</v>
      </c>
      <c r="B22" s="39" t="s">
        <v>291</v>
      </c>
      <c r="C22" s="46" t="s">
        <v>37</v>
      </c>
      <c r="D22" s="15"/>
    </row>
    <row r="23" spans="1:4" ht="15.4" x14ac:dyDescent="0.45">
      <c r="A23" s="44">
        <v>21</v>
      </c>
      <c r="B23" s="39" t="s">
        <v>105</v>
      </c>
      <c r="C23" s="46"/>
      <c r="D23" s="15"/>
    </row>
    <row r="24" spans="1:4" ht="15.4" x14ac:dyDescent="0.45">
      <c r="A24" s="44">
        <v>22</v>
      </c>
      <c r="B24" s="39" t="s">
        <v>106</v>
      </c>
      <c r="C24" s="46" t="s">
        <v>37</v>
      </c>
      <c r="D24" s="15"/>
    </row>
    <row r="25" spans="1:4" ht="15.4" x14ac:dyDescent="0.45">
      <c r="A25" s="44">
        <v>23</v>
      </c>
      <c r="B25" s="39" t="s">
        <v>114</v>
      </c>
      <c r="C25" s="46"/>
      <c r="D25" s="15"/>
    </row>
    <row r="26" spans="1:4" ht="15.4" x14ac:dyDescent="0.4">
      <c r="A26" s="44">
        <v>24</v>
      </c>
      <c r="B26" s="49"/>
      <c r="C26" s="47"/>
    </row>
  </sheetData>
  <sortState xmlns:xlrd2="http://schemas.microsoft.com/office/spreadsheetml/2017/richdata2" ref="B7:C24">
    <sortCondition ref="B7:B24"/>
  </sortState>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C11"/>
  <sheetViews>
    <sheetView workbookViewId="0">
      <selection activeCell="A2" sqref="A2:G2"/>
    </sheetView>
  </sheetViews>
  <sheetFormatPr baseColWidth="10" defaultColWidth="11.42578125" defaultRowHeight="13.15" x14ac:dyDescent="0.4"/>
  <cols>
    <col min="1" max="1" width="13.140625" style="34" customWidth="1"/>
    <col min="2" max="2" width="55.140625" style="34" customWidth="1"/>
    <col min="3" max="16384" width="11.42578125" style="34"/>
  </cols>
  <sheetData>
    <row r="1" spans="1:3" ht="13.5" thickBot="1" x14ac:dyDescent="0.45">
      <c r="A1" s="40" t="s">
        <v>152</v>
      </c>
      <c r="B1" s="41">
        <v>9</v>
      </c>
      <c r="C1" s="40">
        <f>MAX($A$3:$A$11)-1</f>
        <v>8</v>
      </c>
    </row>
    <row r="2" spans="1:3" ht="13.5" thickTop="1" x14ac:dyDescent="0.4">
      <c r="A2" s="42" t="s">
        <v>33</v>
      </c>
      <c r="B2" s="42" t="s">
        <v>34</v>
      </c>
      <c r="C2" s="40" t="s">
        <v>35</v>
      </c>
    </row>
    <row r="3" spans="1:3" x14ac:dyDescent="0.4">
      <c r="A3" s="39">
        <v>1</v>
      </c>
      <c r="B3" s="37" t="s">
        <v>217</v>
      </c>
      <c r="C3" s="38"/>
    </row>
    <row r="4" spans="1:3" x14ac:dyDescent="0.4">
      <c r="A4" s="39">
        <v>2</v>
      </c>
      <c r="B4" s="37" t="s">
        <v>409</v>
      </c>
      <c r="C4" s="111"/>
    </row>
    <row r="5" spans="1:3" x14ac:dyDescent="0.4">
      <c r="A5" s="39">
        <v>3</v>
      </c>
      <c r="B5" s="39" t="s">
        <v>216</v>
      </c>
      <c r="C5" s="40"/>
    </row>
    <row r="6" spans="1:3" x14ac:dyDescent="0.4">
      <c r="A6" s="39">
        <v>4</v>
      </c>
      <c r="B6" s="39" t="s">
        <v>270</v>
      </c>
      <c r="C6" s="40"/>
    </row>
    <row r="7" spans="1:3" x14ac:dyDescent="0.4">
      <c r="A7" s="39">
        <v>5</v>
      </c>
      <c r="B7" s="39" t="s">
        <v>271</v>
      </c>
      <c r="C7" s="40"/>
    </row>
    <row r="8" spans="1:3" x14ac:dyDescent="0.4">
      <c r="A8" s="39">
        <v>6</v>
      </c>
      <c r="B8" s="39" t="s">
        <v>272</v>
      </c>
      <c r="C8" s="40"/>
    </row>
    <row r="9" spans="1:3" x14ac:dyDescent="0.4">
      <c r="A9" s="39">
        <v>7</v>
      </c>
      <c r="B9" s="39" t="s">
        <v>314</v>
      </c>
      <c r="C9" s="40"/>
    </row>
    <row r="10" spans="1:3" x14ac:dyDescent="0.4">
      <c r="A10" s="39">
        <v>8</v>
      </c>
      <c r="B10" s="39" t="s">
        <v>6</v>
      </c>
      <c r="C10" s="40"/>
    </row>
    <row r="11" spans="1:3" x14ac:dyDescent="0.4">
      <c r="A11" s="39">
        <v>9</v>
      </c>
      <c r="B11" s="39"/>
      <c r="C11" s="40"/>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H23"/>
  <sheetViews>
    <sheetView workbookViewId="0">
      <selection activeCell="A2" sqref="A2:G2"/>
    </sheetView>
  </sheetViews>
  <sheetFormatPr baseColWidth="10" defaultColWidth="11.42578125" defaultRowHeight="13.15" x14ac:dyDescent="0.4"/>
  <cols>
    <col min="1" max="1" width="13.140625" style="34" customWidth="1"/>
    <col min="2" max="2" width="55.140625" style="34" customWidth="1"/>
    <col min="3" max="16384" width="11.42578125" style="34"/>
  </cols>
  <sheetData>
    <row r="1" spans="1:8" ht="13.5" thickBot="1" x14ac:dyDescent="0.45">
      <c r="A1" s="40" t="s">
        <v>153</v>
      </c>
      <c r="B1" s="41"/>
      <c r="C1" s="34">
        <v>2</v>
      </c>
      <c r="D1" s="34">
        <v>2</v>
      </c>
      <c r="E1" s="34">
        <v>2</v>
      </c>
      <c r="F1" s="34">
        <v>2</v>
      </c>
      <c r="G1" s="34">
        <v>2</v>
      </c>
    </row>
    <row r="2" spans="1:8" ht="13.5" thickTop="1" x14ac:dyDescent="0.4">
      <c r="A2" s="42" t="s">
        <v>33</v>
      </c>
      <c r="B2" s="42" t="s">
        <v>34</v>
      </c>
      <c r="C2" s="34" t="s">
        <v>116</v>
      </c>
      <c r="D2" s="34" t="s">
        <v>137</v>
      </c>
      <c r="E2" s="34" t="s">
        <v>115</v>
      </c>
      <c r="F2" s="34" t="s">
        <v>218</v>
      </c>
      <c r="G2" s="34" t="s">
        <v>219</v>
      </c>
    </row>
    <row r="3" spans="1:8" x14ac:dyDescent="0.4">
      <c r="A3" s="39">
        <v>1</v>
      </c>
      <c r="B3" s="37" t="s">
        <v>223</v>
      </c>
      <c r="C3" s="38"/>
    </row>
    <row r="4" spans="1:8" x14ac:dyDescent="0.4">
      <c r="A4" s="39">
        <v>2</v>
      </c>
      <c r="B4" s="39" t="s">
        <v>224</v>
      </c>
      <c r="C4" s="40"/>
    </row>
    <row r="10" spans="1:8" x14ac:dyDescent="0.4">
      <c r="A10" s="34" t="s">
        <v>221</v>
      </c>
      <c r="C10" s="34">
        <v>7</v>
      </c>
      <c r="D10" s="34">
        <v>7</v>
      </c>
      <c r="E10" s="34">
        <v>7</v>
      </c>
      <c r="F10" s="34">
        <v>7</v>
      </c>
      <c r="G10" s="34">
        <v>7</v>
      </c>
      <c r="H10" s="34">
        <v>7</v>
      </c>
    </row>
    <row r="11" spans="1:8" x14ac:dyDescent="0.4">
      <c r="A11" s="34">
        <v>1</v>
      </c>
      <c r="B11" s="34" t="s">
        <v>225</v>
      </c>
      <c r="C11" s="34" t="s">
        <v>116</v>
      </c>
      <c r="D11" s="34" t="s">
        <v>137</v>
      </c>
      <c r="E11" s="34" t="s">
        <v>115</v>
      </c>
      <c r="F11" s="34" t="s">
        <v>218</v>
      </c>
      <c r="G11" s="34" t="s">
        <v>219</v>
      </c>
      <c r="H11" s="34" t="s">
        <v>220</v>
      </c>
    </row>
    <row r="12" spans="1:8" x14ac:dyDescent="0.4">
      <c r="A12" s="34">
        <v>2</v>
      </c>
      <c r="B12" s="34" t="s">
        <v>226</v>
      </c>
    </row>
    <row r="13" spans="1:8" x14ac:dyDescent="0.4">
      <c r="A13" s="34">
        <v>3</v>
      </c>
      <c r="B13" s="34" t="s">
        <v>227</v>
      </c>
    </row>
    <row r="14" spans="1:8" x14ac:dyDescent="0.4">
      <c r="A14" s="34">
        <v>4</v>
      </c>
      <c r="B14" s="34" t="s">
        <v>228</v>
      </c>
    </row>
    <row r="15" spans="1:8" x14ac:dyDescent="0.4">
      <c r="A15" s="34">
        <v>5</v>
      </c>
      <c r="B15" s="34" t="s">
        <v>268</v>
      </c>
    </row>
    <row r="16" spans="1:8" x14ac:dyDescent="0.4">
      <c r="A16" s="34">
        <v>6</v>
      </c>
      <c r="B16" s="34" t="s">
        <v>220</v>
      </c>
    </row>
    <row r="17" spans="1:2" x14ac:dyDescent="0.4">
      <c r="A17" s="34">
        <v>7</v>
      </c>
    </row>
    <row r="21" spans="1:2" x14ac:dyDescent="0.4">
      <c r="A21" s="34" t="s">
        <v>267</v>
      </c>
      <c r="B21" s="34">
        <v>2</v>
      </c>
    </row>
    <row r="22" spans="1:2" x14ac:dyDescent="0.4">
      <c r="A22" s="34">
        <v>1</v>
      </c>
      <c r="B22" s="34" t="s">
        <v>266</v>
      </c>
    </row>
    <row r="23" spans="1:2" x14ac:dyDescent="0.4">
      <c r="A23" s="34">
        <v>2</v>
      </c>
      <c r="B23" s="34" t="s">
        <v>265</v>
      </c>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34"/>
  <sheetViews>
    <sheetView workbookViewId="0">
      <selection activeCell="A2" sqref="A2:G2"/>
    </sheetView>
  </sheetViews>
  <sheetFormatPr baseColWidth="10" defaultColWidth="11.42578125" defaultRowHeight="13.15" x14ac:dyDescent="0.4"/>
  <cols>
    <col min="1" max="1" width="13.140625" style="34" customWidth="1"/>
    <col min="2" max="2" width="55.140625" style="34" customWidth="1"/>
    <col min="3" max="16384" width="11.42578125" style="34"/>
  </cols>
  <sheetData>
    <row r="1" spans="1:3" ht="13.5" thickBot="1" x14ac:dyDescent="0.45">
      <c r="A1" s="40" t="s">
        <v>79</v>
      </c>
      <c r="B1" s="41">
        <v>32</v>
      </c>
      <c r="C1" s="40">
        <f>MAX($A$3:$A$34)-1</f>
        <v>31</v>
      </c>
    </row>
    <row r="2" spans="1:3" ht="13.5" thickTop="1" x14ac:dyDescent="0.4">
      <c r="A2" s="42" t="s">
        <v>33</v>
      </c>
      <c r="B2" s="42" t="s">
        <v>34</v>
      </c>
      <c r="C2" s="40" t="s">
        <v>35</v>
      </c>
    </row>
    <row r="3" spans="1:3" x14ac:dyDescent="0.4">
      <c r="A3" s="39">
        <v>1</v>
      </c>
      <c r="B3" s="37" t="s">
        <v>138</v>
      </c>
      <c r="C3" s="110"/>
    </row>
    <row r="4" spans="1:3" x14ac:dyDescent="0.4">
      <c r="A4" s="39">
        <v>2</v>
      </c>
      <c r="B4" s="39" t="s">
        <v>139</v>
      </c>
      <c r="C4" s="40" t="s">
        <v>37</v>
      </c>
    </row>
    <row r="5" spans="1:3" x14ac:dyDescent="0.4">
      <c r="A5" s="39">
        <v>3</v>
      </c>
      <c r="B5" s="39" t="s">
        <v>81</v>
      </c>
      <c r="C5" s="111"/>
    </row>
    <row r="6" spans="1:3" x14ac:dyDescent="0.4">
      <c r="A6" s="39">
        <v>4</v>
      </c>
      <c r="B6" s="39" t="s">
        <v>82</v>
      </c>
      <c r="C6" s="40" t="s">
        <v>37</v>
      </c>
    </row>
    <row r="7" spans="1:3" x14ac:dyDescent="0.4">
      <c r="A7" s="39">
        <v>5</v>
      </c>
      <c r="B7" s="39" t="s">
        <v>312</v>
      </c>
      <c r="C7" s="22"/>
    </row>
    <row r="8" spans="1:3" x14ac:dyDescent="0.4">
      <c r="A8" s="39">
        <v>6</v>
      </c>
      <c r="B8" s="39" t="s">
        <v>313</v>
      </c>
      <c r="C8" s="22" t="s">
        <v>37</v>
      </c>
    </row>
    <row r="9" spans="1:3" x14ac:dyDescent="0.4">
      <c r="A9" s="39">
        <v>7</v>
      </c>
      <c r="B9" s="39" t="s">
        <v>396</v>
      </c>
      <c r="C9" s="22"/>
    </row>
    <row r="10" spans="1:3" x14ac:dyDescent="0.4">
      <c r="A10" s="39">
        <v>8</v>
      </c>
      <c r="B10" s="39" t="s">
        <v>395</v>
      </c>
      <c r="C10" s="22" t="s">
        <v>37</v>
      </c>
    </row>
    <row r="11" spans="1:3" x14ac:dyDescent="0.4">
      <c r="A11" s="39">
        <v>9</v>
      </c>
      <c r="B11" s="39" t="s">
        <v>292</v>
      </c>
      <c r="C11" s="40"/>
    </row>
    <row r="12" spans="1:3" x14ac:dyDescent="0.4">
      <c r="A12" s="39">
        <v>10</v>
      </c>
      <c r="B12" s="39" t="s">
        <v>293</v>
      </c>
      <c r="C12" s="40" t="s">
        <v>37</v>
      </c>
    </row>
    <row r="13" spans="1:3" x14ac:dyDescent="0.4">
      <c r="A13" s="39">
        <v>11</v>
      </c>
      <c r="B13" s="39" t="s">
        <v>315</v>
      </c>
      <c r="C13" s="22"/>
    </row>
    <row r="14" spans="1:3" x14ac:dyDescent="0.4">
      <c r="A14" s="39">
        <v>12</v>
      </c>
      <c r="B14" s="39" t="s">
        <v>316</v>
      </c>
      <c r="C14" s="22" t="s">
        <v>37</v>
      </c>
    </row>
    <row r="15" spans="1:3" x14ac:dyDescent="0.4">
      <c r="A15" s="39">
        <v>13</v>
      </c>
      <c r="B15" s="39" t="s">
        <v>150</v>
      </c>
      <c r="C15" s="22"/>
    </row>
    <row r="16" spans="1:3" x14ac:dyDescent="0.4">
      <c r="A16" s="39">
        <v>14</v>
      </c>
      <c r="B16" s="39" t="s">
        <v>83</v>
      </c>
      <c r="C16" s="22"/>
    </row>
    <row r="17" spans="1:3" x14ac:dyDescent="0.4">
      <c r="A17" s="39">
        <v>15</v>
      </c>
      <c r="B17" s="39" t="s">
        <v>84</v>
      </c>
      <c r="C17" s="22"/>
    </row>
    <row r="18" spans="1:3" ht="15.95" customHeight="1" x14ac:dyDescent="0.4">
      <c r="A18" s="39">
        <v>16</v>
      </c>
      <c r="B18" s="39" t="s">
        <v>85</v>
      </c>
      <c r="C18" s="22"/>
    </row>
    <row r="19" spans="1:3" x14ac:dyDescent="0.4">
      <c r="A19" s="39">
        <v>17</v>
      </c>
      <c r="B19" s="39" t="s">
        <v>86</v>
      </c>
      <c r="C19" s="22"/>
    </row>
    <row r="20" spans="1:3" x14ac:dyDescent="0.4">
      <c r="A20" s="39">
        <v>18</v>
      </c>
      <c r="B20" s="39" t="s">
        <v>87</v>
      </c>
      <c r="C20" s="22"/>
    </row>
    <row r="21" spans="1:3" x14ac:dyDescent="0.4">
      <c r="A21" s="39">
        <v>19</v>
      </c>
      <c r="B21" s="39" t="s">
        <v>88</v>
      </c>
      <c r="C21" s="22"/>
    </row>
    <row r="22" spans="1:3" x14ac:dyDescent="0.4">
      <c r="A22" s="39">
        <v>20</v>
      </c>
      <c r="B22" s="39" t="s">
        <v>89</v>
      </c>
      <c r="C22" s="22"/>
    </row>
    <row r="23" spans="1:3" ht="26.25" x14ac:dyDescent="0.4">
      <c r="A23" s="39">
        <v>21</v>
      </c>
      <c r="B23" s="39" t="s">
        <v>90</v>
      </c>
      <c r="C23" s="22"/>
    </row>
    <row r="24" spans="1:3" x14ac:dyDescent="0.4">
      <c r="A24" s="39">
        <v>22</v>
      </c>
      <c r="B24" s="39" t="s">
        <v>91</v>
      </c>
      <c r="C24" s="22"/>
    </row>
    <row r="25" spans="1:3" x14ac:dyDescent="0.4">
      <c r="A25" s="39">
        <v>23</v>
      </c>
      <c r="B25" s="39" t="s">
        <v>92</v>
      </c>
      <c r="C25" s="22"/>
    </row>
    <row r="26" spans="1:3" x14ac:dyDescent="0.4">
      <c r="A26" s="39">
        <v>24</v>
      </c>
      <c r="B26" s="39" t="s">
        <v>93</v>
      </c>
      <c r="C26" s="22"/>
    </row>
    <row r="27" spans="1:3" x14ac:dyDescent="0.4">
      <c r="A27" s="39">
        <v>25</v>
      </c>
      <c r="B27" s="39" t="s">
        <v>94</v>
      </c>
      <c r="C27" s="22"/>
    </row>
    <row r="28" spans="1:3" x14ac:dyDescent="0.4">
      <c r="A28" s="39">
        <v>26</v>
      </c>
      <c r="B28" s="39" t="s">
        <v>95</v>
      </c>
      <c r="C28" s="22"/>
    </row>
    <row r="29" spans="1:3" x14ac:dyDescent="0.4">
      <c r="A29" s="39">
        <v>27</v>
      </c>
      <c r="B29" s="39" t="s">
        <v>269</v>
      </c>
      <c r="C29" s="22"/>
    </row>
    <row r="30" spans="1:3" x14ac:dyDescent="0.4">
      <c r="A30" s="39">
        <v>28</v>
      </c>
      <c r="B30" s="39" t="s">
        <v>294</v>
      </c>
      <c r="C30" s="22"/>
    </row>
    <row r="31" spans="1:3" x14ac:dyDescent="0.4">
      <c r="A31" s="39">
        <v>29</v>
      </c>
      <c r="B31" s="39" t="s">
        <v>295</v>
      </c>
      <c r="C31" s="22"/>
    </row>
    <row r="32" spans="1:3" x14ac:dyDescent="0.4">
      <c r="A32" s="39">
        <v>30</v>
      </c>
      <c r="B32" s="39" t="s">
        <v>296</v>
      </c>
      <c r="C32" s="22"/>
    </row>
    <row r="33" spans="1:3" x14ac:dyDescent="0.4">
      <c r="A33" s="39">
        <v>31</v>
      </c>
      <c r="B33" s="39" t="s">
        <v>6</v>
      </c>
      <c r="C33" s="40"/>
    </row>
    <row r="34" spans="1:3" x14ac:dyDescent="0.4">
      <c r="A34" s="39">
        <v>32</v>
      </c>
      <c r="B34" s="39"/>
      <c r="C34" s="40"/>
    </row>
  </sheetData>
  <sortState xmlns:xlrd2="http://schemas.microsoft.com/office/spreadsheetml/2017/richdata2" ref="B3:C14">
    <sortCondition ref="B3:B14"/>
  </sortState>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C9"/>
  <sheetViews>
    <sheetView workbookViewId="0">
      <selection activeCell="A2" sqref="A2:G2"/>
    </sheetView>
  </sheetViews>
  <sheetFormatPr baseColWidth="10" defaultColWidth="11.42578125" defaultRowHeight="13.15" x14ac:dyDescent="0.4"/>
  <cols>
    <col min="1" max="1" width="13.140625" style="34" customWidth="1"/>
    <col min="2" max="2" width="55.140625" style="34" customWidth="1"/>
    <col min="3" max="16384" width="11.42578125" style="34"/>
  </cols>
  <sheetData>
    <row r="1" spans="1:3" ht="13.5" thickBot="1" x14ac:dyDescent="0.45">
      <c r="A1" s="40" t="s">
        <v>231</v>
      </c>
      <c r="B1" s="41">
        <v>7</v>
      </c>
      <c r="C1" s="40">
        <f>MAX(A3:A9)-1</f>
        <v>6</v>
      </c>
    </row>
    <row r="2" spans="1:3" ht="13.5" thickTop="1" x14ac:dyDescent="0.4">
      <c r="A2" s="42" t="s">
        <v>33</v>
      </c>
      <c r="B2" s="42" t="s">
        <v>34</v>
      </c>
      <c r="C2" s="40" t="s">
        <v>35</v>
      </c>
    </row>
    <row r="3" spans="1:3" x14ac:dyDescent="0.4">
      <c r="A3" s="39">
        <v>1</v>
      </c>
      <c r="B3" s="37" t="s">
        <v>230</v>
      </c>
      <c r="C3" s="38"/>
    </row>
    <row r="4" spans="1:3" x14ac:dyDescent="0.4">
      <c r="A4" s="39">
        <v>2</v>
      </c>
      <c r="B4" s="39" t="s">
        <v>422</v>
      </c>
      <c r="C4" s="111"/>
    </row>
    <row r="5" spans="1:3" x14ac:dyDescent="0.4">
      <c r="A5" s="39">
        <v>3</v>
      </c>
      <c r="B5" s="39" t="s">
        <v>421</v>
      </c>
      <c r="C5" s="111"/>
    </row>
    <row r="6" spans="1:3" x14ac:dyDescent="0.4">
      <c r="A6" s="39">
        <v>4</v>
      </c>
      <c r="B6" s="39" t="s">
        <v>423</v>
      </c>
      <c r="C6" s="111"/>
    </row>
    <row r="7" spans="1:3" x14ac:dyDescent="0.4">
      <c r="A7" s="39">
        <v>5</v>
      </c>
      <c r="B7" s="39" t="s">
        <v>446</v>
      </c>
      <c r="C7" s="111"/>
    </row>
    <row r="8" spans="1:3" x14ac:dyDescent="0.4">
      <c r="A8" s="39">
        <v>6</v>
      </c>
      <c r="B8" s="39" t="s">
        <v>6</v>
      </c>
      <c r="C8" s="40"/>
    </row>
    <row r="9" spans="1:3" x14ac:dyDescent="0.4">
      <c r="A9" s="39">
        <v>7</v>
      </c>
      <c r="B9" s="39"/>
      <c r="C9" s="40"/>
    </row>
  </sheetData>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H10"/>
  <sheetViews>
    <sheetView workbookViewId="0">
      <selection activeCell="A2" sqref="A2:G2"/>
    </sheetView>
  </sheetViews>
  <sheetFormatPr baseColWidth="10" defaultColWidth="11.42578125" defaultRowHeight="15.4" x14ac:dyDescent="0.45"/>
  <cols>
    <col min="1" max="1" width="13.140625" style="45" customWidth="1"/>
    <col min="2" max="2" width="51.85546875" style="45" bestFit="1" customWidth="1"/>
    <col min="3" max="16384" width="11.42578125" style="45"/>
  </cols>
  <sheetData>
    <row r="1" spans="1:8" ht="15.75" thickBot="1" x14ac:dyDescent="0.5">
      <c r="A1" s="57" t="s">
        <v>154</v>
      </c>
      <c r="B1" s="64">
        <v>8</v>
      </c>
      <c r="C1" s="45">
        <f>MAX($A$3:$A$10)-1</f>
        <v>7</v>
      </c>
    </row>
    <row r="2" spans="1:8" ht="15.75" thickTop="1" x14ac:dyDescent="0.45">
      <c r="A2" s="65" t="s">
        <v>33</v>
      </c>
      <c r="B2" s="65" t="s">
        <v>34</v>
      </c>
      <c r="C2" s="45" t="s">
        <v>35</v>
      </c>
    </row>
    <row r="3" spans="1:8" x14ac:dyDescent="0.45">
      <c r="A3" s="66">
        <v>1</v>
      </c>
      <c r="B3" s="44" t="s">
        <v>233</v>
      </c>
    </row>
    <row r="4" spans="1:8" x14ac:dyDescent="0.45">
      <c r="A4" s="66">
        <v>2</v>
      </c>
      <c r="B4" s="44" t="s">
        <v>234</v>
      </c>
      <c r="C4" s="45" t="s">
        <v>37</v>
      </c>
    </row>
    <row r="5" spans="1:8" x14ac:dyDescent="0.45">
      <c r="A5" s="66">
        <v>3</v>
      </c>
      <c r="B5" s="44" t="s">
        <v>235</v>
      </c>
    </row>
    <row r="6" spans="1:8" x14ac:dyDescent="0.45">
      <c r="A6" s="66">
        <v>4</v>
      </c>
      <c r="B6" s="44" t="s">
        <v>236</v>
      </c>
    </row>
    <row r="7" spans="1:8" x14ac:dyDescent="0.45">
      <c r="A7" s="66">
        <v>5</v>
      </c>
      <c r="B7" s="44" t="s">
        <v>237</v>
      </c>
    </row>
    <row r="8" spans="1:8" ht="15.95" customHeight="1" x14ac:dyDescent="0.45">
      <c r="A8" s="66">
        <v>6</v>
      </c>
      <c r="B8" s="44" t="s">
        <v>238</v>
      </c>
      <c r="C8" s="44"/>
      <c r="D8" s="44"/>
      <c r="E8" s="44"/>
      <c r="F8" s="44"/>
      <c r="G8" s="44"/>
      <c r="H8" s="44"/>
    </row>
    <row r="9" spans="1:8" x14ac:dyDescent="0.45">
      <c r="A9" s="66">
        <v>7</v>
      </c>
      <c r="B9" s="67" t="s">
        <v>6</v>
      </c>
    </row>
    <row r="10" spans="1:8" x14ac:dyDescent="0.45">
      <c r="A10" s="66">
        <v>8</v>
      </c>
      <c r="B10" s="47"/>
    </row>
  </sheetData>
  <phoneticPr fontId="0" type="noConversion"/>
  <hyperlinks>
    <hyperlink ref="B65475" r:id="rId1" display="ergebnisse@lvus.de" xr:uid="{00000000-0004-0000-1100-000000000000}"/>
  </hyperlinks>
  <pageMargins left="0.78740157499999996" right="0.78740157499999996" top="0.984251969" bottom="0.984251969" header="0.4921259845" footer="0.4921259845"/>
  <pageSetup paperSize="9" orientation="portrait" r:id="rId2"/>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C23"/>
  <sheetViews>
    <sheetView workbookViewId="0">
      <selection activeCell="A2" sqref="A2:G2"/>
    </sheetView>
  </sheetViews>
  <sheetFormatPr baseColWidth="10" defaultColWidth="11.42578125" defaultRowHeight="13.15" x14ac:dyDescent="0.4"/>
  <cols>
    <col min="1" max="1" width="13.140625" style="81" customWidth="1"/>
    <col min="2" max="2" width="54.42578125" style="81" bestFit="1" customWidth="1"/>
    <col min="3" max="16384" width="11.42578125" style="81"/>
  </cols>
  <sheetData>
    <row r="1" spans="1:3" ht="13.5" thickBot="1" x14ac:dyDescent="0.45">
      <c r="A1" s="82" t="s">
        <v>274</v>
      </c>
      <c r="B1" s="90">
        <v>21</v>
      </c>
      <c r="C1" s="82">
        <f>MAX($A$3:$A$23)-1</f>
        <v>20</v>
      </c>
    </row>
    <row r="2" spans="1:3" ht="13.5" thickTop="1" x14ac:dyDescent="0.4">
      <c r="A2" s="89" t="s">
        <v>33</v>
      </c>
      <c r="B2" s="88" t="s">
        <v>34</v>
      </c>
      <c r="C2" s="88" t="s">
        <v>35</v>
      </c>
    </row>
    <row r="3" spans="1:3" ht="26.25" x14ac:dyDescent="0.4">
      <c r="A3" s="84">
        <v>1</v>
      </c>
      <c r="B3" s="86" t="s">
        <v>281</v>
      </c>
      <c r="C3" s="87" t="s">
        <v>37</v>
      </c>
    </row>
    <row r="4" spans="1:3" x14ac:dyDescent="0.4">
      <c r="A4" s="84">
        <v>2</v>
      </c>
      <c r="B4" s="86" t="s">
        <v>321</v>
      </c>
      <c r="C4" s="87" t="s">
        <v>37</v>
      </c>
    </row>
    <row r="5" spans="1:3" x14ac:dyDescent="0.4">
      <c r="A5" s="84">
        <v>3</v>
      </c>
      <c r="B5" s="86" t="s">
        <v>400</v>
      </c>
      <c r="C5" s="87" t="s">
        <v>37</v>
      </c>
    </row>
    <row r="6" spans="1:3" ht="26.25" x14ac:dyDescent="0.4">
      <c r="A6" s="84">
        <v>4</v>
      </c>
      <c r="B6" s="86" t="s">
        <v>397</v>
      </c>
      <c r="C6" s="87" t="s">
        <v>37</v>
      </c>
    </row>
    <row r="7" spans="1:3" ht="26.25" x14ac:dyDescent="0.4">
      <c r="A7" s="84">
        <v>5</v>
      </c>
      <c r="B7" s="86" t="s">
        <v>398</v>
      </c>
      <c r="C7" s="87" t="s">
        <v>37</v>
      </c>
    </row>
    <row r="8" spans="1:3" x14ac:dyDescent="0.4">
      <c r="A8" s="84">
        <v>6</v>
      </c>
      <c r="B8" s="86" t="s">
        <v>399</v>
      </c>
      <c r="C8" s="87" t="s">
        <v>37</v>
      </c>
    </row>
    <row r="9" spans="1:3" x14ac:dyDescent="0.4">
      <c r="A9" s="84">
        <v>7</v>
      </c>
      <c r="B9" s="86" t="s">
        <v>282</v>
      </c>
      <c r="C9" s="86" t="s">
        <v>37</v>
      </c>
    </row>
    <row r="10" spans="1:3" x14ac:dyDescent="0.4">
      <c r="A10" s="84">
        <v>8</v>
      </c>
      <c r="B10" s="86" t="s">
        <v>279</v>
      </c>
      <c r="C10" s="86" t="s">
        <v>37</v>
      </c>
    </row>
    <row r="11" spans="1:3" ht="26.25" x14ac:dyDescent="0.4">
      <c r="A11" s="84">
        <v>9</v>
      </c>
      <c r="B11" s="86" t="s">
        <v>288</v>
      </c>
      <c r="C11" s="87"/>
    </row>
    <row r="12" spans="1:3" x14ac:dyDescent="0.4">
      <c r="A12" s="84">
        <v>10</v>
      </c>
      <c r="B12" s="86" t="s">
        <v>287</v>
      </c>
      <c r="C12" s="87"/>
    </row>
    <row r="13" spans="1:3" x14ac:dyDescent="0.4">
      <c r="A13" s="84">
        <v>11</v>
      </c>
      <c r="B13" s="86" t="s">
        <v>286</v>
      </c>
      <c r="C13" s="87"/>
    </row>
    <row r="14" spans="1:3" x14ac:dyDescent="0.4">
      <c r="A14" s="84">
        <v>12</v>
      </c>
      <c r="B14" s="86" t="s">
        <v>285</v>
      </c>
      <c r="C14" s="87"/>
    </row>
    <row r="15" spans="1:3" ht="26.25" x14ac:dyDescent="0.4">
      <c r="A15" s="84">
        <v>13</v>
      </c>
      <c r="B15" s="86" t="s">
        <v>284</v>
      </c>
      <c r="C15" s="87"/>
    </row>
    <row r="16" spans="1:3" x14ac:dyDescent="0.4">
      <c r="A16" s="84">
        <v>14</v>
      </c>
      <c r="B16" s="86" t="s">
        <v>283</v>
      </c>
      <c r="C16" s="87"/>
    </row>
    <row r="17" spans="1:3" ht="40.9" x14ac:dyDescent="0.4">
      <c r="A17" s="84">
        <v>15</v>
      </c>
      <c r="B17" s="86" t="s">
        <v>280</v>
      </c>
      <c r="C17" s="86"/>
    </row>
    <row r="18" spans="1:3" x14ac:dyDescent="0.4">
      <c r="A18" s="84">
        <v>16</v>
      </c>
      <c r="B18" s="86" t="s">
        <v>278</v>
      </c>
      <c r="C18" s="86"/>
    </row>
    <row r="19" spans="1:3" x14ac:dyDescent="0.4">
      <c r="A19" s="84">
        <v>17</v>
      </c>
      <c r="B19" s="86" t="s">
        <v>277</v>
      </c>
      <c r="C19" s="86"/>
    </row>
    <row r="20" spans="1:3" ht="26.25" x14ac:dyDescent="0.4">
      <c r="A20" s="84">
        <v>18</v>
      </c>
      <c r="B20" s="86" t="s">
        <v>317</v>
      </c>
      <c r="C20" s="87"/>
    </row>
    <row r="21" spans="1:3" x14ac:dyDescent="0.4">
      <c r="A21" s="84">
        <v>19</v>
      </c>
      <c r="B21" s="86" t="s">
        <v>429</v>
      </c>
      <c r="C21" s="87"/>
    </row>
    <row r="22" spans="1:3" x14ac:dyDescent="0.4">
      <c r="A22" s="84">
        <v>20</v>
      </c>
      <c r="B22" s="86" t="s">
        <v>6</v>
      </c>
      <c r="C22" s="85"/>
    </row>
    <row r="23" spans="1:3" x14ac:dyDescent="0.4">
      <c r="A23" s="84">
        <v>21</v>
      </c>
      <c r="B23" s="83"/>
      <c r="C23" s="82"/>
    </row>
  </sheetData>
  <sortState xmlns:xlrd2="http://schemas.microsoft.com/office/spreadsheetml/2017/richdata2" ref="B3:C10">
    <sortCondition ref="B3:B10"/>
  </sortState>
  <pageMargins left="0.78740157499999996" right="0.78740157499999996" top="0.984251969" bottom="0.984251969" header="0.4921259845" footer="0.4921259845"/>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dimension ref="A1:C25"/>
  <sheetViews>
    <sheetView workbookViewId="0">
      <selection activeCell="A2" sqref="A2:G2"/>
    </sheetView>
  </sheetViews>
  <sheetFormatPr baseColWidth="10" defaultColWidth="11.42578125" defaultRowHeight="13.15" x14ac:dyDescent="0.4"/>
  <cols>
    <col min="1" max="1" width="13.140625" style="34" customWidth="1"/>
    <col min="2" max="2" width="55.140625" style="34" customWidth="1"/>
    <col min="3" max="16384" width="11.42578125" style="34"/>
  </cols>
  <sheetData>
    <row r="1" spans="1:3" ht="13.5" thickBot="1" x14ac:dyDescent="0.45">
      <c r="A1" s="40" t="s">
        <v>78</v>
      </c>
      <c r="B1" s="41">
        <v>23</v>
      </c>
      <c r="C1" s="40">
        <f>MAX($A$3:$A$25)-1</f>
        <v>22</v>
      </c>
    </row>
    <row r="2" spans="1:3" ht="13.5" thickTop="1" x14ac:dyDescent="0.4">
      <c r="A2" s="42" t="s">
        <v>33</v>
      </c>
      <c r="B2" s="42" t="s">
        <v>34</v>
      </c>
      <c r="C2" s="40" t="s">
        <v>36</v>
      </c>
    </row>
    <row r="3" spans="1:3" ht="15.4" x14ac:dyDescent="0.45">
      <c r="A3" s="44">
        <v>1</v>
      </c>
      <c r="B3" s="39" t="s">
        <v>401</v>
      </c>
      <c r="C3" s="45" t="s">
        <v>37</v>
      </c>
    </row>
    <row r="4" spans="1:3" ht="15.4" x14ac:dyDescent="0.45">
      <c r="A4" s="44">
        <v>2</v>
      </c>
      <c r="B4" s="39" t="s">
        <v>99</v>
      </c>
      <c r="C4" s="45"/>
    </row>
    <row r="5" spans="1:3" ht="15.4" x14ac:dyDescent="0.45">
      <c r="A5" s="44">
        <v>3</v>
      </c>
      <c r="B5" s="39" t="s">
        <v>100</v>
      </c>
      <c r="C5" s="46"/>
    </row>
    <row r="6" spans="1:3" ht="13.9" x14ac:dyDescent="0.4">
      <c r="A6" s="44">
        <v>4</v>
      </c>
      <c r="B6" s="39" t="s">
        <v>301</v>
      </c>
      <c r="C6" s="47" t="s">
        <v>37</v>
      </c>
    </row>
    <row r="7" spans="1:3" ht="15.4" x14ac:dyDescent="0.45">
      <c r="A7" s="44">
        <v>5</v>
      </c>
      <c r="B7" s="39" t="s">
        <v>298</v>
      </c>
      <c r="C7" s="46" t="s">
        <v>37</v>
      </c>
    </row>
    <row r="8" spans="1:3" ht="13.9" x14ac:dyDescent="0.4">
      <c r="A8" s="44">
        <v>6</v>
      </c>
      <c r="B8" s="39" t="s">
        <v>304</v>
      </c>
      <c r="C8" s="47" t="s">
        <v>37</v>
      </c>
    </row>
    <row r="9" spans="1:3" ht="13.9" x14ac:dyDescent="0.4">
      <c r="A9" s="44">
        <v>7</v>
      </c>
      <c r="B9" s="39" t="s">
        <v>300</v>
      </c>
      <c r="C9" s="47" t="s">
        <v>37</v>
      </c>
    </row>
    <row r="10" spans="1:3" ht="15.4" x14ac:dyDescent="0.45">
      <c r="A10" s="44">
        <v>8</v>
      </c>
      <c r="B10" s="39" t="s">
        <v>402</v>
      </c>
      <c r="C10" s="46" t="s">
        <v>37</v>
      </c>
    </row>
    <row r="11" spans="1:3" ht="13.9" x14ac:dyDescent="0.4">
      <c r="A11" s="44">
        <v>9</v>
      </c>
      <c r="B11" s="39" t="s">
        <v>303</v>
      </c>
      <c r="C11" s="47" t="s">
        <v>37</v>
      </c>
    </row>
    <row r="12" spans="1:3" ht="13.9" x14ac:dyDescent="0.4">
      <c r="A12" s="44">
        <v>10</v>
      </c>
      <c r="B12" s="39" t="s">
        <v>375</v>
      </c>
      <c r="C12" s="47" t="s">
        <v>37</v>
      </c>
    </row>
    <row r="13" spans="1:3" ht="13.9" x14ac:dyDescent="0.4">
      <c r="A13" s="44">
        <v>11</v>
      </c>
      <c r="B13" s="39" t="s">
        <v>306</v>
      </c>
      <c r="C13" s="47" t="s">
        <v>37</v>
      </c>
    </row>
    <row r="14" spans="1:3" ht="13.9" x14ac:dyDescent="0.4">
      <c r="A14" s="44">
        <v>12</v>
      </c>
      <c r="B14" s="39" t="s">
        <v>305</v>
      </c>
      <c r="C14" s="47" t="s">
        <v>37</v>
      </c>
    </row>
    <row r="15" spans="1:3" ht="13.9" x14ac:dyDescent="0.4">
      <c r="A15" s="44">
        <v>13</v>
      </c>
      <c r="B15" s="39" t="s">
        <v>376</v>
      </c>
      <c r="C15" s="47" t="s">
        <v>37</v>
      </c>
    </row>
    <row r="16" spans="1:3" ht="13.9" x14ac:dyDescent="0.4">
      <c r="A16" s="44">
        <v>14</v>
      </c>
      <c r="B16" s="108" t="s">
        <v>378</v>
      </c>
      <c r="C16" s="47" t="s">
        <v>37</v>
      </c>
    </row>
    <row r="17" spans="1:3" ht="13.9" x14ac:dyDescent="0.4">
      <c r="A17" s="44">
        <v>15</v>
      </c>
      <c r="B17" s="39" t="s">
        <v>299</v>
      </c>
      <c r="C17" s="47" t="s">
        <v>37</v>
      </c>
    </row>
    <row r="18" spans="1:3" ht="15.4" x14ac:dyDescent="0.45">
      <c r="A18" s="44">
        <v>16</v>
      </c>
      <c r="B18" s="39" t="s">
        <v>297</v>
      </c>
      <c r="C18" s="46" t="s">
        <v>37</v>
      </c>
    </row>
    <row r="19" spans="1:3" ht="13.9" x14ac:dyDescent="0.4">
      <c r="A19" s="44">
        <v>17</v>
      </c>
      <c r="B19" s="39" t="s">
        <v>302</v>
      </c>
      <c r="C19" s="47" t="s">
        <v>37</v>
      </c>
    </row>
    <row r="20" spans="1:3" ht="13.9" x14ac:dyDescent="0.4">
      <c r="A20" s="44">
        <v>18</v>
      </c>
      <c r="B20" s="39" t="s">
        <v>318</v>
      </c>
      <c r="C20" s="47"/>
    </row>
    <row r="21" spans="1:3" ht="26.25" x14ac:dyDescent="0.4">
      <c r="A21" s="44">
        <v>19</v>
      </c>
      <c r="B21" s="108" t="s">
        <v>355</v>
      </c>
      <c r="C21" s="47"/>
    </row>
    <row r="22" spans="1:3" ht="13.9" x14ac:dyDescent="0.4">
      <c r="A22" s="44">
        <v>20</v>
      </c>
      <c r="B22" s="108" t="s">
        <v>377</v>
      </c>
      <c r="C22" s="47"/>
    </row>
    <row r="23" spans="1:3" ht="13.9" x14ac:dyDescent="0.4">
      <c r="A23" s="44">
        <v>21</v>
      </c>
      <c r="B23" s="108" t="s">
        <v>420</v>
      </c>
      <c r="C23" s="47"/>
    </row>
    <row r="24" spans="1:3" ht="13.9" x14ac:dyDescent="0.4">
      <c r="A24" s="44">
        <v>22</v>
      </c>
      <c r="B24" s="39" t="s">
        <v>6</v>
      </c>
      <c r="C24" s="48"/>
    </row>
    <row r="25" spans="1:3" ht="13.9" x14ac:dyDescent="0.4">
      <c r="A25" s="44">
        <v>23</v>
      </c>
      <c r="B25" s="39"/>
      <c r="C25" s="40"/>
    </row>
  </sheetData>
  <sortState xmlns:xlrd2="http://schemas.microsoft.com/office/spreadsheetml/2017/richdata2" ref="B6:C19">
    <sortCondition ref="B6:B19"/>
  </sortState>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D88"/>
  <sheetViews>
    <sheetView workbookViewId="0">
      <pane xSplit="1" ySplit="1" topLeftCell="B51" activePane="bottomRight" state="frozen"/>
      <selection activeCell="A2" sqref="A2:G2"/>
      <selection pane="topRight" activeCell="A2" sqref="A2:G2"/>
      <selection pane="bottomLeft" activeCell="A2" sqref="A2:G2"/>
      <selection pane="bottomRight" activeCell="A2" sqref="A2:G2"/>
    </sheetView>
  </sheetViews>
  <sheetFormatPr baseColWidth="10" defaultRowHeight="13.9" x14ac:dyDescent="0.4"/>
  <cols>
    <col min="1" max="1" width="16.42578125" bestFit="1" customWidth="1"/>
    <col min="2" max="2" width="54.42578125" bestFit="1" customWidth="1"/>
    <col min="3" max="4" width="6.640625" style="61" customWidth="1"/>
  </cols>
  <sheetData>
    <row r="1" spans="1:4" x14ac:dyDescent="0.4">
      <c r="A1" s="36" t="s">
        <v>160</v>
      </c>
      <c r="B1" s="36" t="s">
        <v>161</v>
      </c>
      <c r="C1" s="58"/>
      <c r="D1" s="58" t="s">
        <v>161</v>
      </c>
    </row>
    <row r="2" spans="1:4" x14ac:dyDescent="0.4">
      <c r="A2" s="26" t="s">
        <v>162</v>
      </c>
      <c r="B2" s="59">
        <v>8</v>
      </c>
      <c r="C2" s="60"/>
      <c r="D2" s="61">
        <f>MAX(A3:A10)-1</f>
        <v>7</v>
      </c>
    </row>
    <row r="3" spans="1:4" x14ac:dyDescent="0.4">
      <c r="A3">
        <v>1</v>
      </c>
      <c r="B3" t="s">
        <v>163</v>
      </c>
    </row>
    <row r="4" spans="1:4" x14ac:dyDescent="0.4">
      <c r="A4">
        <v>2</v>
      </c>
      <c r="B4" t="s">
        <v>164</v>
      </c>
    </row>
    <row r="5" spans="1:4" x14ac:dyDescent="0.4">
      <c r="A5">
        <v>3</v>
      </c>
      <c r="B5" t="s">
        <v>165</v>
      </c>
    </row>
    <row r="6" spans="1:4" x14ac:dyDescent="0.4">
      <c r="A6">
        <v>4</v>
      </c>
      <c r="B6" t="s">
        <v>166</v>
      </c>
    </row>
    <row r="7" spans="1:4" x14ac:dyDescent="0.4">
      <c r="A7">
        <v>5</v>
      </c>
      <c r="B7" t="s">
        <v>167</v>
      </c>
    </row>
    <row r="8" spans="1:4" x14ac:dyDescent="0.4">
      <c r="A8">
        <v>6</v>
      </c>
      <c r="B8" t="s">
        <v>168</v>
      </c>
    </row>
    <row r="9" spans="1:4" x14ac:dyDescent="0.4">
      <c r="A9">
        <v>7</v>
      </c>
      <c r="B9" t="s">
        <v>169</v>
      </c>
    </row>
    <row r="10" spans="1:4" x14ac:dyDescent="0.4">
      <c r="A10">
        <v>8</v>
      </c>
    </row>
    <row r="13" spans="1:4" x14ac:dyDescent="0.4">
      <c r="A13" s="26" t="s">
        <v>170</v>
      </c>
      <c r="B13" s="59">
        <v>13</v>
      </c>
      <c r="C13" s="60"/>
      <c r="D13" s="61">
        <f>MAX(A14:A26)-1</f>
        <v>12</v>
      </c>
    </row>
    <row r="14" spans="1:4" x14ac:dyDescent="0.4">
      <c r="A14">
        <v>1</v>
      </c>
      <c r="B14" t="s">
        <v>171</v>
      </c>
    </row>
    <row r="15" spans="1:4" x14ac:dyDescent="0.4">
      <c r="A15">
        <v>2</v>
      </c>
      <c r="B15" t="s">
        <v>172</v>
      </c>
    </row>
    <row r="16" spans="1:4" x14ac:dyDescent="0.4">
      <c r="A16">
        <v>3</v>
      </c>
      <c r="B16" t="s">
        <v>173</v>
      </c>
    </row>
    <row r="17" spans="1:4" x14ac:dyDescent="0.4">
      <c r="A17">
        <v>4</v>
      </c>
      <c r="B17" t="s">
        <v>174</v>
      </c>
    </row>
    <row r="18" spans="1:4" x14ac:dyDescent="0.4">
      <c r="A18">
        <v>5</v>
      </c>
      <c r="B18" t="s">
        <v>175</v>
      </c>
    </row>
    <row r="19" spans="1:4" x14ac:dyDescent="0.4">
      <c r="A19">
        <v>6</v>
      </c>
      <c r="B19" t="s">
        <v>176</v>
      </c>
    </row>
    <row r="20" spans="1:4" x14ac:dyDescent="0.4">
      <c r="A20">
        <v>7</v>
      </c>
      <c r="B20" t="s">
        <v>177</v>
      </c>
    </row>
    <row r="21" spans="1:4" x14ac:dyDescent="0.4">
      <c r="A21">
        <v>8</v>
      </c>
      <c r="B21" t="s">
        <v>178</v>
      </c>
    </row>
    <row r="22" spans="1:4" x14ac:dyDescent="0.4">
      <c r="A22">
        <v>9</v>
      </c>
      <c r="B22" t="s">
        <v>179</v>
      </c>
    </row>
    <row r="23" spans="1:4" x14ac:dyDescent="0.4">
      <c r="A23">
        <v>10</v>
      </c>
      <c r="B23" t="s">
        <v>180</v>
      </c>
    </row>
    <row r="24" spans="1:4" x14ac:dyDescent="0.4">
      <c r="A24">
        <v>11</v>
      </c>
      <c r="B24" t="s">
        <v>181</v>
      </c>
    </row>
    <row r="25" spans="1:4" x14ac:dyDescent="0.4">
      <c r="A25">
        <v>12</v>
      </c>
      <c r="B25" t="s">
        <v>182</v>
      </c>
    </row>
    <row r="26" spans="1:4" x14ac:dyDescent="0.4">
      <c r="A26">
        <v>13</v>
      </c>
    </row>
    <row r="29" spans="1:4" x14ac:dyDescent="0.4">
      <c r="A29" t="s">
        <v>183</v>
      </c>
      <c r="B29" s="59">
        <v>8</v>
      </c>
      <c r="C29" s="60"/>
      <c r="D29" s="60">
        <f>MAX(A30:A37)-1</f>
        <v>7</v>
      </c>
    </row>
    <row r="30" spans="1:4" x14ac:dyDescent="0.4">
      <c r="A30" s="62">
        <v>1</v>
      </c>
      <c r="B30" s="62" t="s">
        <v>184</v>
      </c>
    </row>
    <row r="31" spans="1:4" ht="16.149999999999999" x14ac:dyDescent="0.55000000000000004">
      <c r="A31" s="62">
        <v>2</v>
      </c>
      <c r="B31" s="62" t="s">
        <v>209</v>
      </c>
    </row>
    <row r="32" spans="1:4" ht="16.149999999999999" x14ac:dyDescent="0.55000000000000004">
      <c r="A32" s="62">
        <v>3</v>
      </c>
      <c r="B32" s="62" t="s">
        <v>210</v>
      </c>
    </row>
    <row r="33" spans="1:4" x14ac:dyDescent="0.4">
      <c r="A33" s="62">
        <v>4</v>
      </c>
      <c r="B33" s="62" t="s">
        <v>185</v>
      </c>
    </row>
    <row r="34" spans="1:4" ht="16.149999999999999" x14ac:dyDescent="0.55000000000000004">
      <c r="A34" s="62">
        <v>5</v>
      </c>
      <c r="B34" s="62" t="s">
        <v>213</v>
      </c>
    </row>
    <row r="35" spans="1:4" ht="16.149999999999999" x14ac:dyDescent="0.55000000000000004">
      <c r="A35" s="62">
        <v>6</v>
      </c>
      <c r="B35" s="62" t="s">
        <v>214</v>
      </c>
    </row>
    <row r="36" spans="1:4" x14ac:dyDescent="0.4">
      <c r="A36" s="62">
        <v>7</v>
      </c>
      <c r="B36" s="62" t="s">
        <v>186</v>
      </c>
    </row>
    <row r="37" spans="1:4" x14ac:dyDescent="0.4">
      <c r="A37" s="62">
        <v>8</v>
      </c>
      <c r="B37" s="62"/>
    </row>
    <row r="40" spans="1:4" x14ac:dyDescent="0.4">
      <c r="A40" t="s">
        <v>187</v>
      </c>
      <c r="B40" s="59">
        <v>4</v>
      </c>
      <c r="C40" s="60"/>
      <c r="D40" s="61">
        <f>MAX(A41:A44)-1</f>
        <v>3</v>
      </c>
    </row>
    <row r="41" spans="1:4" ht="16.149999999999999" x14ac:dyDescent="0.55000000000000004">
      <c r="A41">
        <v>1</v>
      </c>
      <c r="B41" t="s">
        <v>211</v>
      </c>
    </row>
    <row r="42" spans="1:4" x14ac:dyDescent="0.4">
      <c r="A42">
        <v>2</v>
      </c>
      <c r="B42" t="s">
        <v>188</v>
      </c>
    </row>
    <row r="43" spans="1:4" x14ac:dyDescent="0.4">
      <c r="A43">
        <v>3</v>
      </c>
      <c r="B43" t="s">
        <v>189</v>
      </c>
    </row>
    <row r="44" spans="1:4" x14ac:dyDescent="0.4">
      <c r="A44">
        <v>4</v>
      </c>
    </row>
    <row r="47" spans="1:4" x14ac:dyDescent="0.4">
      <c r="A47" s="26" t="s">
        <v>190</v>
      </c>
      <c r="B47" s="59">
        <v>11</v>
      </c>
      <c r="C47" s="60"/>
      <c r="D47" s="61">
        <f>MAX(A48:A58)-1</f>
        <v>10</v>
      </c>
    </row>
    <row r="48" spans="1:4" x14ac:dyDescent="0.4">
      <c r="A48">
        <v>1</v>
      </c>
      <c r="B48" t="s">
        <v>191</v>
      </c>
    </row>
    <row r="49" spans="1:4" x14ac:dyDescent="0.4">
      <c r="A49">
        <v>2</v>
      </c>
      <c r="B49" t="s">
        <v>192</v>
      </c>
    </row>
    <row r="50" spans="1:4" x14ac:dyDescent="0.4">
      <c r="A50">
        <v>3</v>
      </c>
      <c r="B50" t="s">
        <v>320</v>
      </c>
    </row>
    <row r="51" spans="1:4" x14ac:dyDescent="0.4">
      <c r="A51">
        <v>4</v>
      </c>
      <c r="B51" t="s">
        <v>193</v>
      </c>
    </row>
    <row r="52" spans="1:4" x14ac:dyDescent="0.4">
      <c r="A52">
        <v>5</v>
      </c>
      <c r="B52" t="s">
        <v>194</v>
      </c>
    </row>
    <row r="53" spans="1:4" x14ac:dyDescent="0.4">
      <c r="A53">
        <v>6</v>
      </c>
      <c r="B53" t="s">
        <v>195</v>
      </c>
    </row>
    <row r="54" spans="1:4" x14ac:dyDescent="0.4">
      <c r="A54">
        <v>7</v>
      </c>
      <c r="B54" s="36" t="s">
        <v>273</v>
      </c>
    </row>
    <row r="55" spans="1:4" x14ac:dyDescent="0.4">
      <c r="A55">
        <v>8</v>
      </c>
      <c r="B55" s="36" t="s">
        <v>311</v>
      </c>
    </row>
    <row r="56" spans="1:4" x14ac:dyDescent="0.4">
      <c r="A56">
        <v>9</v>
      </c>
      <c r="B56" s="36" t="s">
        <v>369</v>
      </c>
    </row>
    <row r="57" spans="1:4" x14ac:dyDescent="0.4">
      <c r="A57">
        <v>10</v>
      </c>
      <c r="B57" t="s">
        <v>6</v>
      </c>
    </row>
    <row r="58" spans="1:4" x14ac:dyDescent="0.4">
      <c r="A58">
        <v>11</v>
      </c>
    </row>
    <row r="61" spans="1:4" x14ac:dyDescent="0.4">
      <c r="A61" t="s">
        <v>196</v>
      </c>
      <c r="B61" s="59">
        <v>27</v>
      </c>
      <c r="C61" s="60"/>
      <c r="D61" s="61">
        <f>MAX(A62:A88)-1</f>
        <v>26</v>
      </c>
    </row>
    <row r="62" spans="1:4" x14ac:dyDescent="0.4">
      <c r="A62">
        <v>1</v>
      </c>
      <c r="B62" s="36" t="s">
        <v>403</v>
      </c>
      <c r="C62" s="61" t="s">
        <v>37</v>
      </c>
    </row>
    <row r="63" spans="1:4" x14ac:dyDescent="0.4">
      <c r="A63">
        <v>2</v>
      </c>
      <c r="B63" s="36" t="s">
        <v>309</v>
      </c>
      <c r="C63" s="58" t="s">
        <v>37</v>
      </c>
    </row>
    <row r="64" spans="1:4" x14ac:dyDescent="0.4">
      <c r="A64">
        <v>3</v>
      </c>
      <c r="B64" s="36" t="s">
        <v>404</v>
      </c>
      <c r="C64" s="61" t="s">
        <v>37</v>
      </c>
    </row>
    <row r="65" spans="1:3" x14ac:dyDescent="0.4">
      <c r="A65">
        <v>4</v>
      </c>
      <c r="B65" s="36" t="s">
        <v>407</v>
      </c>
    </row>
    <row r="66" spans="1:3" x14ac:dyDescent="0.4">
      <c r="A66">
        <v>5</v>
      </c>
      <c r="B66" t="s">
        <v>405</v>
      </c>
      <c r="C66" s="61" t="s">
        <v>37</v>
      </c>
    </row>
    <row r="67" spans="1:3" x14ac:dyDescent="0.4">
      <c r="A67">
        <v>6</v>
      </c>
      <c r="B67" t="s">
        <v>406</v>
      </c>
      <c r="C67" s="61" t="s">
        <v>37</v>
      </c>
    </row>
    <row r="68" spans="1:3" x14ac:dyDescent="0.4">
      <c r="A68">
        <v>7</v>
      </c>
      <c r="B68" t="s">
        <v>197</v>
      </c>
    </row>
    <row r="69" spans="1:3" x14ac:dyDescent="0.4">
      <c r="A69">
        <v>8</v>
      </c>
      <c r="B69" t="s">
        <v>198</v>
      </c>
    </row>
    <row r="70" spans="1:3" x14ac:dyDescent="0.4">
      <c r="A70">
        <v>9</v>
      </c>
      <c r="B70" t="s">
        <v>199</v>
      </c>
    </row>
    <row r="71" spans="1:3" x14ac:dyDescent="0.4">
      <c r="A71">
        <v>10</v>
      </c>
      <c r="B71" t="s">
        <v>200</v>
      </c>
    </row>
    <row r="72" spans="1:3" x14ac:dyDescent="0.4">
      <c r="A72">
        <v>11</v>
      </c>
      <c r="B72" t="s">
        <v>201</v>
      </c>
    </row>
    <row r="73" spans="1:3" x14ac:dyDescent="0.4">
      <c r="A73">
        <v>12</v>
      </c>
      <c r="B73" t="s">
        <v>202</v>
      </c>
    </row>
    <row r="74" spans="1:3" x14ac:dyDescent="0.4">
      <c r="A74">
        <v>13</v>
      </c>
      <c r="B74" t="s">
        <v>203</v>
      </c>
    </row>
    <row r="75" spans="1:3" x14ac:dyDescent="0.4">
      <c r="A75">
        <v>14</v>
      </c>
      <c r="B75" t="s">
        <v>204</v>
      </c>
    </row>
    <row r="76" spans="1:3" x14ac:dyDescent="0.4">
      <c r="A76">
        <v>15</v>
      </c>
      <c r="B76" t="s">
        <v>205</v>
      </c>
    </row>
    <row r="77" spans="1:3" x14ac:dyDescent="0.4">
      <c r="A77">
        <v>16</v>
      </c>
      <c r="B77" t="s">
        <v>206</v>
      </c>
    </row>
    <row r="78" spans="1:3" x14ac:dyDescent="0.4">
      <c r="A78">
        <v>17</v>
      </c>
      <c r="B78" t="s">
        <v>207</v>
      </c>
    </row>
    <row r="79" spans="1:3" x14ac:dyDescent="0.4">
      <c r="A79">
        <v>18</v>
      </c>
      <c r="B79" t="s">
        <v>208</v>
      </c>
      <c r="C79" s="61" t="s">
        <v>37</v>
      </c>
    </row>
    <row r="80" spans="1:3" x14ac:dyDescent="0.4">
      <c r="A80">
        <v>19</v>
      </c>
      <c r="B80" s="36" t="s">
        <v>310</v>
      </c>
      <c r="C80" s="58"/>
    </row>
    <row r="81" spans="1:3" x14ac:dyDescent="0.4">
      <c r="A81">
        <v>20</v>
      </c>
      <c r="B81" s="36" t="s">
        <v>413</v>
      </c>
      <c r="C81" s="58"/>
    </row>
    <row r="82" spans="1:3" x14ac:dyDescent="0.4">
      <c r="A82">
        <v>21</v>
      </c>
      <c r="B82" s="36" t="s">
        <v>319</v>
      </c>
      <c r="C82" s="58"/>
    </row>
    <row r="83" spans="1:3" x14ac:dyDescent="0.4">
      <c r="A83">
        <v>22</v>
      </c>
      <c r="B83" s="36" t="s">
        <v>414</v>
      </c>
      <c r="C83" s="58"/>
    </row>
    <row r="84" spans="1:3" x14ac:dyDescent="0.4">
      <c r="A84">
        <v>23</v>
      </c>
      <c r="B84" s="36" t="s">
        <v>368</v>
      </c>
      <c r="C84" s="58"/>
    </row>
    <row r="85" spans="1:3" x14ac:dyDescent="0.4">
      <c r="A85">
        <v>24</v>
      </c>
      <c r="B85" s="36" t="s">
        <v>427</v>
      </c>
      <c r="C85" s="58"/>
    </row>
    <row r="86" spans="1:3" x14ac:dyDescent="0.4">
      <c r="A86">
        <v>25</v>
      </c>
      <c r="B86" s="36" t="s">
        <v>428</v>
      </c>
      <c r="C86" s="58"/>
    </row>
    <row r="87" spans="1:3" x14ac:dyDescent="0.4">
      <c r="A87">
        <v>26</v>
      </c>
      <c r="B87" t="s">
        <v>6</v>
      </c>
    </row>
    <row r="88" spans="1:3" x14ac:dyDescent="0.4">
      <c r="A88">
        <v>27</v>
      </c>
    </row>
  </sheetData>
  <sortState xmlns:xlrd2="http://schemas.microsoft.com/office/spreadsheetml/2017/richdata2" ref="B62:C67">
    <sortCondition ref="B62:B67"/>
  </sortState>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dimension ref="A1:D36"/>
  <sheetViews>
    <sheetView workbookViewId="0">
      <selection activeCell="A2" sqref="A2:G2"/>
    </sheetView>
  </sheetViews>
  <sheetFormatPr baseColWidth="10" defaultColWidth="11.42578125" defaultRowHeight="13.15" x14ac:dyDescent="0.4"/>
  <cols>
    <col min="1" max="1" width="11.640625" style="34" customWidth="1"/>
    <col min="2" max="2" width="56.640625" style="34" customWidth="1"/>
    <col min="3" max="16384" width="11.42578125" style="34"/>
  </cols>
  <sheetData>
    <row r="1" spans="1:3" ht="13.5" thickBot="1" x14ac:dyDescent="0.45">
      <c r="A1" s="40" t="s">
        <v>80</v>
      </c>
      <c r="B1" s="41">
        <v>19</v>
      </c>
      <c r="C1" s="40">
        <f>MAX($A$3:$A$21)-1</f>
        <v>18</v>
      </c>
    </row>
    <row r="2" spans="1:3" ht="13.5" thickTop="1" x14ac:dyDescent="0.4">
      <c r="A2" s="42" t="s">
        <v>33</v>
      </c>
      <c r="B2" s="42" t="s">
        <v>34</v>
      </c>
      <c r="C2" s="40" t="s">
        <v>35</v>
      </c>
    </row>
    <row r="3" spans="1:3" ht="15.4" x14ac:dyDescent="0.45">
      <c r="A3" s="44">
        <v>1</v>
      </c>
      <c r="B3" s="39" t="s">
        <v>122</v>
      </c>
      <c r="C3" s="46"/>
    </row>
    <row r="4" spans="1:3" ht="15.4" x14ac:dyDescent="0.45">
      <c r="A4" s="44">
        <v>2</v>
      </c>
      <c r="B4" s="39" t="s">
        <v>123</v>
      </c>
      <c r="C4" s="131">
        <v>1</v>
      </c>
    </row>
    <row r="5" spans="1:3" ht="15.4" x14ac:dyDescent="0.45">
      <c r="A5" s="44">
        <v>3</v>
      </c>
      <c r="B5" s="39" t="s">
        <v>117</v>
      </c>
      <c r="C5" s="45"/>
    </row>
    <row r="6" spans="1:3" ht="15.4" x14ac:dyDescent="0.45">
      <c r="A6" s="44">
        <v>4</v>
      </c>
      <c r="B6" s="39" t="s">
        <v>97</v>
      </c>
      <c r="C6" s="131">
        <v>1</v>
      </c>
    </row>
    <row r="7" spans="1:3" ht="15.4" x14ac:dyDescent="0.45">
      <c r="A7" s="44">
        <v>5</v>
      </c>
      <c r="B7" s="39" t="s">
        <v>307</v>
      </c>
      <c r="C7" s="46"/>
    </row>
    <row r="8" spans="1:3" ht="15.4" x14ac:dyDescent="0.45">
      <c r="A8" s="44">
        <v>6</v>
      </c>
      <c r="B8" s="39" t="s">
        <v>308</v>
      </c>
      <c r="C8" s="131">
        <v>1</v>
      </c>
    </row>
    <row r="9" spans="1:3" ht="15.4" x14ac:dyDescent="0.45">
      <c r="A9" s="44">
        <v>7</v>
      </c>
      <c r="B9" s="39" t="s">
        <v>415</v>
      </c>
      <c r="C9" s="46"/>
    </row>
    <row r="10" spans="1:3" ht="15.4" x14ac:dyDescent="0.45">
      <c r="A10" s="44">
        <v>8</v>
      </c>
      <c r="B10" s="39" t="s">
        <v>416</v>
      </c>
      <c r="C10" s="131">
        <v>1</v>
      </c>
    </row>
    <row r="11" spans="1:3" ht="15.4" x14ac:dyDescent="0.45">
      <c r="A11" s="44">
        <v>9</v>
      </c>
      <c r="B11" s="39" t="s">
        <v>120</v>
      </c>
      <c r="C11" s="46"/>
    </row>
    <row r="12" spans="1:3" ht="15.4" x14ac:dyDescent="0.45">
      <c r="A12" s="44">
        <v>10</v>
      </c>
      <c r="B12" s="39" t="s">
        <v>121</v>
      </c>
      <c r="C12" s="131">
        <v>1</v>
      </c>
    </row>
    <row r="13" spans="1:3" ht="15.4" x14ac:dyDescent="0.45">
      <c r="A13" s="44">
        <v>11</v>
      </c>
      <c r="B13" s="39" t="s">
        <v>148</v>
      </c>
      <c r="C13" s="46"/>
    </row>
    <row r="14" spans="1:3" ht="15.4" x14ac:dyDescent="0.45">
      <c r="A14" s="44">
        <v>12</v>
      </c>
      <c r="B14" s="39" t="s">
        <v>149</v>
      </c>
      <c r="C14" s="131">
        <v>1</v>
      </c>
    </row>
    <row r="15" spans="1:3" ht="15.4" x14ac:dyDescent="0.45">
      <c r="A15" s="44">
        <v>13</v>
      </c>
      <c r="B15" s="39" t="s">
        <v>118</v>
      </c>
      <c r="C15" s="46"/>
    </row>
    <row r="16" spans="1:3" ht="15.4" x14ac:dyDescent="0.45">
      <c r="A16" s="44">
        <v>14</v>
      </c>
      <c r="B16" s="39" t="s">
        <v>119</v>
      </c>
      <c r="C16" s="131">
        <v>1</v>
      </c>
    </row>
    <row r="17" spans="1:4" ht="15.4" x14ac:dyDescent="0.45">
      <c r="A17" s="44">
        <v>15</v>
      </c>
      <c r="B17" s="39" t="s">
        <v>124</v>
      </c>
      <c r="C17" s="46"/>
    </row>
    <row r="18" spans="1:4" ht="15.4" x14ac:dyDescent="0.45">
      <c r="A18" s="44">
        <v>16</v>
      </c>
      <c r="B18" s="39" t="s">
        <v>140</v>
      </c>
      <c r="C18" s="131">
        <v>2</v>
      </c>
    </row>
    <row r="19" spans="1:4" ht="15.4" x14ac:dyDescent="0.45">
      <c r="A19" s="44">
        <v>17</v>
      </c>
      <c r="B19" s="39" t="s">
        <v>430</v>
      </c>
      <c r="C19" s="46"/>
      <c r="D19" s="131"/>
    </row>
    <row r="20" spans="1:4" ht="15.4" x14ac:dyDescent="0.45">
      <c r="A20" s="44">
        <v>18</v>
      </c>
      <c r="B20" s="39" t="s">
        <v>114</v>
      </c>
      <c r="C20" s="46"/>
    </row>
    <row r="21" spans="1:4" ht="13.9" x14ac:dyDescent="0.4">
      <c r="A21" s="44">
        <v>19</v>
      </c>
      <c r="B21" s="39"/>
      <c r="C21" s="47"/>
    </row>
    <row r="22" spans="1:4" ht="15.4" x14ac:dyDescent="0.45">
      <c r="A22" s="45"/>
      <c r="B22" s="47"/>
      <c r="C22" s="45"/>
    </row>
    <row r="23" spans="1:4" ht="15.4" x14ac:dyDescent="0.45">
      <c r="A23" s="45"/>
      <c r="B23" s="47"/>
      <c r="C23" s="45"/>
    </row>
    <row r="24" spans="1:4" ht="15.4" x14ac:dyDescent="0.45">
      <c r="A24" s="45"/>
      <c r="B24" s="47"/>
      <c r="C24" s="45"/>
    </row>
    <row r="25" spans="1:4" ht="13.9" x14ac:dyDescent="0.4">
      <c r="A25" s="47" t="s">
        <v>125</v>
      </c>
      <c r="B25" s="47">
        <v>11</v>
      </c>
      <c r="C25" s="47">
        <f>MAX($A$26:$A$36)-1</f>
        <v>10</v>
      </c>
    </row>
    <row r="26" spans="1:4" ht="13.9" x14ac:dyDescent="0.4">
      <c r="A26" s="47">
        <v>1</v>
      </c>
      <c r="B26" s="47" t="s">
        <v>126</v>
      </c>
      <c r="C26" s="47"/>
    </row>
    <row r="27" spans="1:4" ht="13.9" x14ac:dyDescent="0.4">
      <c r="A27" s="47">
        <v>2</v>
      </c>
      <c r="B27" s="47" t="s">
        <v>127</v>
      </c>
      <c r="C27" s="47"/>
    </row>
    <row r="28" spans="1:4" ht="13.9" x14ac:dyDescent="0.4">
      <c r="A28" s="47">
        <v>3</v>
      </c>
      <c r="B28" s="47" t="s">
        <v>128</v>
      </c>
      <c r="C28" s="47"/>
    </row>
    <row r="29" spans="1:4" ht="13.9" x14ac:dyDescent="0.4">
      <c r="A29" s="47">
        <v>4</v>
      </c>
      <c r="B29" s="47" t="s">
        <v>129</v>
      </c>
      <c r="C29" s="47"/>
    </row>
    <row r="30" spans="1:4" ht="13.9" x14ac:dyDescent="0.4">
      <c r="A30" s="47">
        <v>5</v>
      </c>
      <c r="B30" s="47" t="s">
        <v>130</v>
      </c>
      <c r="C30" s="47"/>
    </row>
    <row r="31" spans="1:4" ht="13.9" x14ac:dyDescent="0.4">
      <c r="A31" s="47">
        <v>6</v>
      </c>
      <c r="B31" s="47" t="s">
        <v>131</v>
      </c>
      <c r="C31" s="47"/>
    </row>
    <row r="32" spans="1:4" ht="13.9" x14ac:dyDescent="0.4">
      <c r="A32" s="47">
        <v>7</v>
      </c>
      <c r="B32" s="47" t="s">
        <v>132</v>
      </c>
      <c r="C32" s="47"/>
    </row>
    <row r="33" spans="1:3" ht="13.9" x14ac:dyDescent="0.4">
      <c r="A33" s="47">
        <v>8</v>
      </c>
      <c r="B33" s="47" t="s">
        <v>133</v>
      </c>
      <c r="C33" s="47"/>
    </row>
    <row r="34" spans="1:3" ht="13.9" x14ac:dyDescent="0.4">
      <c r="A34" s="47">
        <v>9</v>
      </c>
      <c r="B34" s="47" t="s">
        <v>134</v>
      </c>
      <c r="C34" s="47"/>
    </row>
    <row r="35" spans="1:3" ht="13.9" x14ac:dyDescent="0.4">
      <c r="A35" s="47">
        <v>10</v>
      </c>
      <c r="B35" s="47" t="s">
        <v>135</v>
      </c>
      <c r="C35" s="47"/>
    </row>
    <row r="36" spans="1:3" ht="13.9" x14ac:dyDescent="0.4">
      <c r="A36" s="47">
        <v>11</v>
      </c>
      <c r="B36" s="47"/>
      <c r="C36" s="47"/>
    </row>
  </sheetData>
  <sortState xmlns:xlrd2="http://schemas.microsoft.com/office/spreadsheetml/2017/richdata2" ref="B3:C18">
    <sortCondition ref="B3:B18"/>
  </sortState>
  <phoneticPr fontId="0" type="noConversion"/>
  <pageMargins left="0.78740157499999996" right="0.78740157499999996" top="0.984251969" bottom="0.984251969" header="0.4921259845" footer="0.4921259845"/>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dimension ref="A1:G52"/>
  <sheetViews>
    <sheetView zoomScaleNormal="100" workbookViewId="0">
      <selection activeCell="A2" sqref="A2:G2"/>
    </sheetView>
  </sheetViews>
  <sheetFormatPr baseColWidth="10" defaultColWidth="11.42578125" defaultRowHeight="13.15" x14ac:dyDescent="0.4"/>
  <cols>
    <col min="1" max="1" width="13.140625" style="34" customWidth="1"/>
    <col min="2" max="2" width="62" style="34" customWidth="1"/>
    <col min="3" max="16384" width="11.42578125" style="34"/>
  </cols>
  <sheetData>
    <row r="1" spans="1:4" ht="13.5" thickBot="1" x14ac:dyDescent="0.45">
      <c r="A1" s="40" t="s">
        <v>241</v>
      </c>
      <c r="B1" s="51">
        <v>28</v>
      </c>
      <c r="C1" s="40">
        <f>MAX($A$3:$A$49)-1</f>
        <v>27</v>
      </c>
    </row>
    <row r="2" spans="1:4" ht="13.5" thickTop="1" x14ac:dyDescent="0.4">
      <c r="A2" s="42" t="s">
        <v>33</v>
      </c>
      <c r="B2" s="52" t="s">
        <v>34</v>
      </c>
      <c r="C2" s="40" t="s">
        <v>35</v>
      </c>
    </row>
    <row r="3" spans="1:4" ht="15.4" x14ac:dyDescent="0.4">
      <c r="A3" s="76">
        <v>1</v>
      </c>
      <c r="B3" s="77" t="s">
        <v>242</v>
      </c>
      <c r="C3" s="44"/>
      <c r="D3" s="34" t="s">
        <v>380</v>
      </c>
    </row>
    <row r="4" spans="1:4" ht="15.4" x14ac:dyDescent="0.45">
      <c r="A4" s="76">
        <v>2</v>
      </c>
      <c r="B4" s="77" t="s">
        <v>243</v>
      </c>
      <c r="C4" s="45" t="s">
        <v>37</v>
      </c>
      <c r="D4" s="34" t="s">
        <v>380</v>
      </c>
    </row>
    <row r="5" spans="1:4" ht="15.4" x14ac:dyDescent="0.45">
      <c r="A5" s="76">
        <v>3</v>
      </c>
      <c r="B5" s="77" t="s">
        <v>244</v>
      </c>
      <c r="C5" s="45"/>
      <c r="D5" s="34" t="s">
        <v>379</v>
      </c>
    </row>
    <row r="6" spans="1:4" ht="15.4" x14ac:dyDescent="0.45">
      <c r="A6" s="76">
        <v>4</v>
      </c>
      <c r="B6" s="77" t="s">
        <v>245</v>
      </c>
      <c r="C6" s="45"/>
      <c r="D6" s="34" t="s">
        <v>380</v>
      </c>
    </row>
    <row r="7" spans="1:4" ht="15.4" x14ac:dyDescent="0.45">
      <c r="A7" s="76">
        <v>5</v>
      </c>
      <c r="B7" s="77" t="s">
        <v>246</v>
      </c>
      <c r="C7" s="45"/>
      <c r="D7" s="34" t="s">
        <v>380</v>
      </c>
    </row>
    <row r="8" spans="1:4" ht="15.4" x14ac:dyDescent="0.45">
      <c r="A8" s="76">
        <v>6</v>
      </c>
      <c r="B8" s="77" t="s">
        <v>247</v>
      </c>
      <c r="C8" s="45"/>
      <c r="D8" s="34" t="s">
        <v>379</v>
      </c>
    </row>
    <row r="9" spans="1:4" ht="15.4" x14ac:dyDescent="0.45">
      <c r="A9" s="76">
        <v>7</v>
      </c>
      <c r="B9" s="77" t="s">
        <v>248</v>
      </c>
      <c r="C9" s="45"/>
    </row>
    <row r="10" spans="1:4" ht="15.4" x14ac:dyDescent="0.45">
      <c r="A10" s="76">
        <v>8</v>
      </c>
      <c r="B10" s="77" t="s">
        <v>249</v>
      </c>
      <c r="C10" s="45" t="s">
        <v>37</v>
      </c>
    </row>
    <row r="11" spans="1:4" ht="15.4" x14ac:dyDescent="0.45">
      <c r="A11" s="76">
        <v>9</v>
      </c>
      <c r="B11" s="77" t="s">
        <v>370</v>
      </c>
      <c r="C11" s="45"/>
      <c r="D11" s="34" t="s">
        <v>379</v>
      </c>
    </row>
    <row r="12" spans="1:4" ht="15.4" x14ac:dyDescent="0.45">
      <c r="A12" s="76">
        <v>10</v>
      </c>
      <c r="B12" s="77" t="s">
        <v>250</v>
      </c>
      <c r="C12" s="45"/>
      <c r="D12" s="34" t="s">
        <v>379</v>
      </c>
    </row>
    <row r="13" spans="1:4" ht="15.4" x14ac:dyDescent="0.45">
      <c r="A13" s="76">
        <v>11</v>
      </c>
      <c r="B13" s="77" t="s">
        <v>251</v>
      </c>
      <c r="C13" s="45"/>
    </row>
    <row r="14" spans="1:4" ht="27.75" x14ac:dyDescent="0.45">
      <c r="A14" s="76">
        <v>12</v>
      </c>
      <c r="B14" s="77" t="s">
        <v>252</v>
      </c>
      <c r="C14" s="45"/>
      <c r="D14" s="34" t="s">
        <v>379</v>
      </c>
    </row>
    <row r="15" spans="1:4" ht="27.75" x14ac:dyDescent="0.45">
      <c r="A15" s="76">
        <v>13</v>
      </c>
      <c r="B15" s="77" t="s">
        <v>253</v>
      </c>
      <c r="C15" s="45"/>
      <c r="D15" s="34" t="s">
        <v>380</v>
      </c>
    </row>
    <row r="16" spans="1:4" ht="15.4" x14ac:dyDescent="0.45">
      <c r="A16" s="76">
        <v>14</v>
      </c>
      <c r="B16" s="77" t="s">
        <v>261</v>
      </c>
      <c r="C16" s="78"/>
    </row>
    <row r="17" spans="1:7" ht="15.4" x14ac:dyDescent="0.45">
      <c r="A17" s="76">
        <v>15</v>
      </c>
      <c r="B17" s="77" t="s">
        <v>260</v>
      </c>
      <c r="C17" s="78"/>
      <c r="D17" s="34" t="s">
        <v>379</v>
      </c>
      <c r="F17" s="34" t="s">
        <v>392</v>
      </c>
    </row>
    <row r="18" spans="1:7" ht="27.75" x14ac:dyDescent="0.45">
      <c r="A18" s="76">
        <v>16</v>
      </c>
      <c r="B18" s="77" t="s">
        <v>254</v>
      </c>
      <c r="C18" s="45"/>
    </row>
    <row r="19" spans="1:7" ht="27.75" x14ac:dyDescent="0.45">
      <c r="A19" s="76">
        <v>17</v>
      </c>
      <c r="B19" s="77" t="s">
        <v>408</v>
      </c>
      <c r="C19" s="45"/>
      <c r="D19" s="34" t="s">
        <v>384</v>
      </c>
      <c r="G19" s="34" t="s">
        <v>391</v>
      </c>
    </row>
    <row r="20" spans="1:7" ht="52.9" x14ac:dyDescent="0.45">
      <c r="A20" s="76">
        <v>18</v>
      </c>
      <c r="B20" s="77" t="s">
        <v>255</v>
      </c>
      <c r="C20" s="45"/>
      <c r="D20" s="84" t="s">
        <v>390</v>
      </c>
      <c r="E20" s="85"/>
      <c r="F20" s="85" t="s">
        <v>383</v>
      </c>
    </row>
    <row r="21" spans="1:7" ht="52.9" x14ac:dyDescent="0.45">
      <c r="A21" s="76">
        <v>19</v>
      </c>
      <c r="B21" s="77" t="s">
        <v>256</v>
      </c>
      <c r="C21" s="45" t="s">
        <v>37</v>
      </c>
      <c r="D21" s="84" t="s">
        <v>390</v>
      </c>
      <c r="E21" s="85"/>
      <c r="F21" s="85" t="s">
        <v>383</v>
      </c>
    </row>
    <row r="22" spans="1:7" ht="15.4" x14ac:dyDescent="0.45">
      <c r="A22" s="76">
        <v>20</v>
      </c>
      <c r="B22" s="77" t="s">
        <v>257</v>
      </c>
      <c r="C22" s="45"/>
      <c r="D22" s="34" t="s">
        <v>379</v>
      </c>
    </row>
    <row r="23" spans="1:7" ht="15.4" x14ac:dyDescent="0.45">
      <c r="A23" s="76">
        <v>21</v>
      </c>
      <c r="B23" s="77" t="s">
        <v>258</v>
      </c>
      <c r="C23" s="45" t="s">
        <v>37</v>
      </c>
      <c r="D23" s="34" t="s">
        <v>379</v>
      </c>
    </row>
    <row r="24" spans="1:7" ht="15.4" x14ac:dyDescent="0.45">
      <c r="A24" s="76">
        <v>22</v>
      </c>
      <c r="B24" s="77" t="s">
        <v>259</v>
      </c>
      <c r="C24" s="45"/>
      <c r="D24" s="34" t="s">
        <v>379</v>
      </c>
    </row>
    <row r="25" spans="1:7" ht="15.4" x14ac:dyDescent="0.45">
      <c r="A25" s="76">
        <v>23</v>
      </c>
      <c r="B25" s="77" t="s">
        <v>371</v>
      </c>
      <c r="C25" s="45"/>
      <c r="D25" s="34" t="s">
        <v>384</v>
      </c>
      <c r="G25" s="34" t="s">
        <v>391</v>
      </c>
    </row>
    <row r="26" spans="1:7" ht="15.4" x14ac:dyDescent="0.45">
      <c r="A26" s="76">
        <v>24</v>
      </c>
      <c r="B26" s="77" t="s">
        <v>372</v>
      </c>
      <c r="C26" s="45" t="s">
        <v>37</v>
      </c>
      <c r="D26" s="34" t="s">
        <v>384</v>
      </c>
      <c r="G26" s="34" t="s">
        <v>391</v>
      </c>
    </row>
    <row r="27" spans="1:7" ht="15.4" x14ac:dyDescent="0.45">
      <c r="A27" s="76">
        <v>25</v>
      </c>
      <c r="B27" s="77" t="s">
        <v>424</v>
      </c>
      <c r="C27" s="45"/>
    </row>
    <row r="28" spans="1:7" ht="27.75" x14ac:dyDescent="0.45">
      <c r="A28" s="76">
        <v>26</v>
      </c>
      <c r="B28" s="77" t="s">
        <v>449</v>
      </c>
      <c r="C28" s="45"/>
    </row>
    <row r="29" spans="1:7" ht="15.4" x14ac:dyDescent="0.45">
      <c r="A29" s="76">
        <v>27</v>
      </c>
      <c r="B29" s="77" t="s">
        <v>6</v>
      </c>
      <c r="C29" s="45"/>
    </row>
    <row r="30" spans="1:7" ht="15.4" x14ac:dyDescent="0.45">
      <c r="A30" s="76">
        <v>28</v>
      </c>
      <c r="B30" s="77"/>
      <c r="C30" s="45"/>
    </row>
    <row r="42" spans="1:4" ht="13.5" thickBot="1" x14ac:dyDescent="0.45">
      <c r="A42" s="82" t="s">
        <v>381</v>
      </c>
      <c r="B42" s="109">
        <v>9</v>
      </c>
      <c r="C42" s="82">
        <f>MAX($A$3:$A$11)-1</f>
        <v>8</v>
      </c>
      <c r="D42" s="82"/>
    </row>
    <row r="43" spans="1:4" ht="13.5" thickTop="1" x14ac:dyDescent="0.4">
      <c r="A43" s="89" t="s">
        <v>221</v>
      </c>
      <c r="B43" s="89" t="s">
        <v>34</v>
      </c>
      <c r="C43" s="82" t="s">
        <v>35</v>
      </c>
      <c r="D43" s="82"/>
    </row>
    <row r="44" spans="1:4" ht="13.9" x14ac:dyDescent="0.4">
      <c r="A44" s="84">
        <v>1</v>
      </c>
      <c r="B44" s="84" t="s">
        <v>225</v>
      </c>
      <c r="C44" s="62"/>
      <c r="D44" s="82" t="s">
        <v>156</v>
      </c>
    </row>
    <row r="45" spans="1:4" ht="52.5" x14ac:dyDescent="0.4">
      <c r="A45" s="84">
        <v>2</v>
      </c>
      <c r="B45" s="84" t="s">
        <v>382</v>
      </c>
      <c r="C45" s="82"/>
      <c r="D45" s="85" t="s">
        <v>383</v>
      </c>
    </row>
    <row r="46" spans="1:4" x14ac:dyDescent="0.4">
      <c r="A46" s="84">
        <v>3</v>
      </c>
      <c r="B46" s="84" t="s">
        <v>384</v>
      </c>
      <c r="C46" s="85"/>
      <c r="D46" s="82" t="s">
        <v>385</v>
      </c>
    </row>
    <row r="47" spans="1:4" ht="52.5" x14ac:dyDescent="0.4">
      <c r="A47" s="84">
        <v>4</v>
      </c>
      <c r="B47" s="84" t="s">
        <v>386</v>
      </c>
      <c r="C47" s="85"/>
      <c r="D47" s="85" t="s">
        <v>383</v>
      </c>
    </row>
    <row r="48" spans="1:4" ht="52.5" x14ac:dyDescent="0.4">
      <c r="A48" s="84">
        <v>5</v>
      </c>
      <c r="B48" s="84" t="s">
        <v>246</v>
      </c>
      <c r="C48" s="82" t="s">
        <v>37</v>
      </c>
      <c r="D48" s="85" t="s">
        <v>387</v>
      </c>
    </row>
    <row r="49" spans="1:4" x14ac:dyDescent="0.4">
      <c r="A49" s="84">
        <v>6</v>
      </c>
      <c r="B49" s="84" t="s">
        <v>388</v>
      </c>
      <c r="C49" s="85"/>
      <c r="D49" s="82" t="s">
        <v>389</v>
      </c>
    </row>
    <row r="50" spans="1:4" ht="52.5" x14ac:dyDescent="0.4">
      <c r="A50" s="84">
        <v>7</v>
      </c>
      <c r="B50" s="84" t="s">
        <v>390</v>
      </c>
      <c r="C50" s="85"/>
      <c r="D50" s="85" t="s">
        <v>383</v>
      </c>
    </row>
    <row r="51" spans="1:4" x14ac:dyDescent="0.4">
      <c r="A51" s="84">
        <v>8</v>
      </c>
      <c r="B51" s="84" t="s">
        <v>6</v>
      </c>
      <c r="C51" s="85"/>
      <c r="D51" s="82"/>
    </row>
    <row r="52" spans="1:4" x14ac:dyDescent="0.4">
      <c r="A52" s="84">
        <v>9</v>
      </c>
      <c r="B52" s="82"/>
      <c r="C52" s="82"/>
      <c r="D52" s="82"/>
    </row>
  </sheetData>
  <phoneticPr fontId="0" type="noConversion"/>
  <conditionalFormatting sqref="C44">
    <cfRule type="expression" dxfId="0" priority="1" stopIfTrue="1">
      <formula>$H$3-$H44=0</formula>
    </cfRule>
  </conditionalFormatting>
  <pageMargins left="0.78740157499999996" right="0.78740157499999996" top="0.984251969" bottom="0.984251969" header="0.4921259845" footer="0.4921259845"/>
  <pageSetup paperSize="9" orientation="portrait" r:id="rId1"/>
  <headerFooter alignWithMargins="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24</vt:i4>
      </vt:variant>
      <vt:variant>
        <vt:lpstr>Benannte Bereiche</vt:lpstr>
      </vt:variant>
      <vt:variant>
        <vt:i4>8</vt:i4>
      </vt:variant>
    </vt:vector>
  </HeadingPairs>
  <TitlesOfParts>
    <vt:vector size="32" baseType="lpstr">
      <vt:lpstr>Significance</vt:lpstr>
      <vt:lpstr>Reporting</vt:lpstr>
      <vt:lpstr>Auswertung</vt:lpstr>
      <vt:lpstr>Datenübernahme</vt:lpstr>
      <vt:lpstr>Signifikanz</vt:lpstr>
      <vt:lpstr>Ausfüllhinweise</vt:lpstr>
      <vt:lpstr>Kurzanleitung</vt:lpstr>
      <vt:lpstr>Kontakt</vt:lpstr>
      <vt:lpstr>Teilnehmerdaten</vt:lpstr>
      <vt:lpstr>Ergebnisse</vt:lpstr>
      <vt:lpstr>Mitteilungen</vt:lpstr>
      <vt:lpstr>SacGluFruMal</vt:lpstr>
      <vt:lpstr>Lactose</vt:lpstr>
      <vt:lpstr>Eiweiss</vt:lpstr>
      <vt:lpstr>Kohlenhydrate</vt:lpstr>
      <vt:lpstr>Zucker</vt:lpstr>
      <vt:lpstr>Fett</vt:lpstr>
      <vt:lpstr>Fett_gesaettigt</vt:lpstr>
      <vt:lpstr>Ballaststoffe</vt:lpstr>
      <vt:lpstr>Kochsalz</vt:lpstr>
      <vt:lpstr>Wasser</vt:lpstr>
      <vt:lpstr>Natrium</vt:lpstr>
      <vt:lpstr>Asche</vt:lpstr>
      <vt:lpstr>Staerke</vt:lpstr>
      <vt:lpstr>Auswertung!_ftn1</vt:lpstr>
      <vt:lpstr>Significance!_ftnref1</vt:lpstr>
      <vt:lpstr>Datenübernahme!Druckbereich</vt:lpstr>
      <vt:lpstr>Ergebnisse!Druckbereich</vt:lpstr>
      <vt:lpstr>Signifikanz!Druckbereich</vt:lpstr>
      <vt:lpstr>Ausfüllhinweise!OLE_LINK1</vt:lpstr>
      <vt:lpstr>Reporting!OLE_LINK1</vt:lpstr>
      <vt:lpstr>Reporting!OLE_LINK2</vt:lpstr>
    </vt:vector>
  </TitlesOfParts>
  <Company>LVU</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 und Ralf Lippold</dc:creator>
  <cp:lastModifiedBy>Ute Lippold</cp:lastModifiedBy>
  <cp:lastPrinted>2026-09-06T13:56:40Z</cp:lastPrinted>
  <dcterms:created xsi:type="dcterms:W3CDTF">2005-02-14T18:41:01Z</dcterms:created>
  <dcterms:modified xsi:type="dcterms:W3CDTF">2026-09-06T17:03:33Z</dcterms:modified>
</cp:coreProperties>
</file>