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390E5076-CDE4-4F5C-925B-7E8A25E60859}" xr6:coauthVersionLast="47" xr6:coauthVersionMax="47" xr10:uidLastSave="{00000000-0000-0000-0000-000000000000}"/>
  <workbookProtection workbookAlgorithmName="SHA-512" workbookHashValue="R9MWnkYg6bCqbuNOWGRKpGV8TLcbmrsmN2UzOlJbbw2LNDJ2MHkBRin2TTDYowgu0kaoeNs19DtDt4nq0zBWAA==" workbookSaltValue="xNrM5DMAMlVAnHavPHMjZg==" workbookSpinCount="100000" lockStructure="1"/>
  <bookViews>
    <workbookView xWindow="-108" yWindow="-108" windowWidth="30936" windowHeight="16896" activeTab="6" xr2:uid="{00000000-000D-0000-FFFF-FFFF00000000}"/>
  </bookViews>
  <sheets>
    <sheet name="Hints1" sheetId="382" r:id="rId1"/>
    <sheet name="Reporting" sheetId="86" r:id="rId2"/>
    <sheet name="Hinweise1" sheetId="85" r:id="rId3"/>
    <sheet name="Hinweise2" sheetId="454" r:id="rId4"/>
    <sheet name="Hinweise3" sheetId="458" r:id="rId5"/>
    <sheet name="Ergebnisangabe" sheetId="468" r:id="rId6"/>
    <sheet name="Kontakt" sheetId="450" r:id="rId7"/>
    <sheet name="Teilnehmerdaten" sheetId="449" state="hidden" r:id="rId8"/>
    <sheet name="Ergebnisse" sheetId="452" r:id="rId9"/>
    <sheet name="Mitteilungen" sheetId="456" r:id="rId10"/>
    <sheet name="SO2" sheetId="448" state="hidden" r:id="rId11"/>
    <sheet name="Lagerung" sheetId="455" state="hidden" r:id="rId12"/>
    <sheet name="Dichte" sheetId="463" state="hidden" r:id="rId13"/>
    <sheet name="Brix" sheetId="466" state="hidden" r:id="rId14"/>
    <sheet name="Gesamtsäure" sheetId="464" state="hidden" r:id="rId15"/>
    <sheet name="Ethanol" sheetId="465" state="hidden" r:id="rId16"/>
    <sheet name="pH-Wert" sheetId="467" state="hidden" r:id="rId17"/>
  </sheets>
  <externalReferences>
    <externalReference r:id="rId18"/>
    <externalReference r:id="rId19"/>
    <externalReference r:id="rId20"/>
    <externalReference r:id="rId21"/>
    <externalReference r:id="rId22"/>
    <externalReference r:id="rId23"/>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 localSheetId="16">#REF!</definedName>
    <definedName name="Daten">#REF!</definedName>
    <definedName name="_xlnm.Print_Area" localSheetId="8">Ergebnisse!$A$1:$H$59</definedName>
    <definedName name="_xlnm.Print_Area" localSheetId="2">Hinweise1!$A$1:$C$18</definedName>
    <definedName name="_xlnm.Print_Area" localSheetId="3">Hinweise2!$A$1:$C$8</definedName>
    <definedName name="MBlei" localSheetId="5">#REF!</definedName>
    <definedName name="MBlei" localSheetId="16">#REF!</definedName>
    <definedName name="MBlei">#REF!</definedName>
    <definedName name="OLE_LINK1" localSheetId="5">Ergebnisangabe!$A$20</definedName>
    <definedName name="OLE_LINK1" localSheetId="1">Reporting!$A$15</definedName>
    <definedName name="OLE_LINK2" localSheetId="1">Reporting!$J$8</definedName>
    <definedName name="Parameter2" localSheetId="13">#REF!</definedName>
    <definedName name="Parameter2" localSheetId="5">#REF!</definedName>
    <definedName name="Parameter2" localSheetId="15">#REF!</definedName>
    <definedName name="Parameter2" localSheetId="6">#REF!</definedName>
    <definedName name="Parameter2" localSheetId="16">'pH-Wert'!$B$3:$B$19</definedName>
    <definedName name="Parameter2">#REF!</definedName>
    <definedName name="Parameter2alt" localSheetId="5">#REF!</definedName>
    <definedName name="Parameter2alt" localSheetId="16">#REF!</definedName>
    <definedName name="Parameter2alt">#REF!</definedName>
    <definedName name="test" localSheetId="13">[1]Parameter2!$B$3:$B$18</definedName>
    <definedName name="test" localSheetId="12">[2]Parameter2!$B$3:$B$18</definedName>
    <definedName name="test" localSheetId="5">[3]Parameter2!$B$3:$B$18</definedName>
    <definedName name="test" localSheetId="15">[1]Parameter2!$B$3:$B$18</definedName>
    <definedName name="test" localSheetId="14">[2]Parameter2!$B$3:$B$18</definedName>
    <definedName name="test" localSheetId="4">[4]Parameter2!$B$3:$B$18</definedName>
    <definedName name="test" localSheetId="6">[5]Parameter2!$B$3:$B$18</definedName>
    <definedName name="test" localSheetId="16">[2]Parameter2!$B$3:$B$18</definedName>
    <definedName name="test" localSheetId="1">[6]Parameter2!$B$3:$B$18</definedName>
    <definedName name="test">[5]Parameter2!$B$3:$B$18</definedName>
    <definedName name="test1">[5]Parameter2!$B$3:$B$18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0" i="449" l="1"/>
  <c r="I27" i="452" l="1"/>
  <c r="G27" i="452"/>
  <c r="C25" i="464" l="1"/>
  <c r="B11" i="449" l="1"/>
  <c r="A16" i="452"/>
  <c r="A15" i="452"/>
  <c r="F5" i="452"/>
  <c r="F4" i="452"/>
  <c r="F29" i="452" l="1"/>
  <c r="I60" i="452" s="1"/>
  <c r="A61" i="452" s="1"/>
  <c r="B19" i="449"/>
  <c r="C19" i="449"/>
  <c r="C1" i="467"/>
  <c r="H29" i="452" s="1"/>
  <c r="B15" i="449" l="1"/>
  <c r="C15" i="449"/>
  <c r="B16" i="449"/>
  <c r="C16" i="449"/>
  <c r="B17" i="449"/>
  <c r="C17" i="449"/>
  <c r="B18" i="449"/>
  <c r="C18" i="449"/>
  <c r="F26" i="452"/>
  <c r="I53" i="452"/>
  <c r="C1" i="466"/>
  <c r="H26" i="452" s="1"/>
  <c r="F28" i="452"/>
  <c r="I58" i="452" s="1"/>
  <c r="F27" i="452"/>
  <c r="I55" i="452" s="1"/>
  <c r="F25" i="452"/>
  <c r="I51" i="452" s="1"/>
  <c r="C1" i="465"/>
  <c r="H28" i="452" s="1"/>
  <c r="C1" i="464"/>
  <c r="H27" i="452" s="1"/>
  <c r="C1" i="463"/>
  <c r="H25" i="452" s="1"/>
  <c r="F24" i="452"/>
  <c r="I42" i="452" s="1"/>
  <c r="F23" i="452"/>
  <c r="I40" i="452" s="1"/>
  <c r="B7" i="449"/>
  <c r="B4" i="449"/>
  <c r="B44" i="452"/>
  <c r="A45" i="452" s="1"/>
  <c r="B46" i="452"/>
  <c r="B16" i="450"/>
  <c r="B17" i="450"/>
  <c r="B18" i="450"/>
  <c r="B19" i="450"/>
  <c r="H1" i="456"/>
  <c r="A1" i="448"/>
  <c r="C1" i="448"/>
  <c r="H23" i="452" s="1"/>
  <c r="H24" i="452"/>
  <c r="C1" i="455"/>
  <c r="I44" i="452"/>
  <c r="B1" i="449"/>
  <c r="B2" i="449"/>
  <c r="D5" i="449"/>
  <c r="D8" i="449" s="1"/>
  <c r="B5" i="449" s="1"/>
  <c r="B6" i="449"/>
  <c r="B13" i="449"/>
  <c r="C13" i="449"/>
  <c r="B14" i="449"/>
  <c r="C14" i="449"/>
  <c r="I46" i="452"/>
  <c r="A47" i="452" l="1"/>
  <c r="A57" i="452"/>
  <c r="A41" i="452"/>
  <c r="A59" i="452"/>
  <c r="A52" i="452"/>
  <c r="A43" i="452"/>
  <c r="A54" i="4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B53BD501-51AE-4E54-9756-002D17E4350D}">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<sst xmlns="http://schemas.openxmlformats.org/spreadsheetml/2006/main" count="355" uniqueCount="294">
  <si>
    <t>Einheit</t>
  </si>
  <si>
    <t>Postleitzahl</t>
  </si>
  <si>
    <t>ergebnisse@lvus.de</t>
  </si>
  <si>
    <t>Sonstiges</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</si>
  <si>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</si>
  <si>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</si>
  <si>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</si>
  <si>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</si>
  <si>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</si>
  <si>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</si>
  <si>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</si>
  <si>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</si>
  <si>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</si>
  <si>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</si>
  <si>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</si>
  <si>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</si>
  <si>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</si>
  <si>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</si>
  <si>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</si>
  <si>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</si>
  <si>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</si>
  <si>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</si>
  <si>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</si>
  <si>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</si>
  <si>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</si>
  <si>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</si>
  <si>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</si>
  <si>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</si>
  <si>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</si>
  <si>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</si>
  <si>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</si>
  <si>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</si>
  <si>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Teilnahme</t>
  </si>
  <si>
    <t>Signifikante
Stellen</t>
  </si>
  <si>
    <t>Deadline</t>
  </si>
  <si>
    <t>interne Teilnahme:</t>
  </si>
  <si>
    <t>Kontaktperson</t>
  </si>
  <si>
    <t>Contact person</t>
  </si>
  <si>
    <t>Name</t>
  </si>
  <si>
    <t>eMail</t>
  </si>
  <si>
    <t>eMail-Address</t>
  </si>
  <si>
    <t>Telefon (inklusive Vorwahl):</t>
  </si>
  <si>
    <t>telefone (including country and area code)</t>
  </si>
  <si>
    <t>Hinweise zur Ergebnisübermittlung und zur Ergebnisangabe</t>
  </si>
  <si>
    <t>Nach der in der Tabelle "Ergebnisse" aufgeführten Deadline eingehende Ergebnisse werden bei der Auswertung nicht berücksichtigt.</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</si>
  <si>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</si>
  <si>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</si>
  <si>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</si>
  <si>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</si>
  <si>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</si>
  <si>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</si>
  <si>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</si>
  <si>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</si>
  <si>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</si>
  <si>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</si>
  <si>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</si>
  <si>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Aufarbeitung / Verfahren</t>
  </si>
  <si>
    <t>Wählen Sie über das Auswahl-Menü Ihr Aufarbeitungsverfahren aus. Sollte dieses nicht in der Auswahl enthalten sein, wählen Sie bitte "sonstiges" aus und geben Sie Ihr Verfahren ein.</t>
  </si>
  <si>
    <t>Untersuchungsergebnisse</t>
  </si>
  <si>
    <r>
      <t>SO</t>
    </r>
    <r>
      <rPr>
        <b/>
        <vertAlign val="subscript"/>
        <sz val="16"/>
        <rFont val="Times New Roman"/>
        <family val="1"/>
      </rPr>
      <t>2</t>
    </r>
  </si>
  <si>
    <t>31</t>
  </si>
  <si>
    <t>Probe</t>
  </si>
  <si>
    <t>Beschreibung der verwendeten Analysenverfahren</t>
  </si>
  <si>
    <t>Enzymatisch nach r-biopharm / Roche Nr. 10 725 854 035</t>
  </si>
  <si>
    <t>Verfahren nach Reith-Willems</t>
  </si>
  <si>
    <t>eMail-Kontrolle:</t>
  </si>
  <si>
    <t>check of the e-Mail address</t>
  </si>
  <si>
    <t>Ergebnis der Überprüfung:</t>
  </si>
  <si>
    <t>result of the control</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</si>
  <si>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</si>
  <si>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</si>
  <si>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</si>
  <si>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</si>
  <si>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</si>
  <si>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</si>
  <si>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</si>
  <si>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</si>
  <si>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</si>
  <si>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</si>
  <si>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</si>
  <si>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</si>
  <si>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</si>
  <si>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</si>
  <si>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</si>
  <si>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</si>
  <si>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</si>
  <si>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 64 LFGB Nr. L 00.00-46/1 (DIN EN 1988, Teil 1 - Monier-Willems)</t>
  </si>
  <si>
    <t>§ 64 LFGB Nr. L 00.00-46/1 (DIN EN 1988, Teil 1 - Monier-Willems), modifiziert</t>
  </si>
  <si>
    <t>§ 64 LFGB Nr. L 00.00-46/2 (DIN EN 1988, Teil 2 - enzymatisch)</t>
  </si>
  <si>
    <t>§ 64 LFGB Nr. L 00.00-46/2 (DIN EN 1988, Teil 2 - enzymatisch), modifiziert</t>
  </si>
  <si>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</si>
  <si>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ja / yes</t>
  </si>
  <si>
    <t>nein / no</t>
  </si>
  <si>
    <t>Geben Sie Ihre Ergebnisse mit den in Spalte 3 aufgeführten signifikanten Stellen an. Beispiele hierzu sind in "Hinweise1" enthalten.
Report your results with in column 3 shown significant numbers (there are some examples in sheet "hints1" .</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</si>
  <si>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</si>
  <si>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</si>
  <si>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Methode nach Zonneveld-Meyer</t>
  </si>
  <si>
    <t>Wasserdampfdestillation mit anschließender Titration</t>
  </si>
  <si>
    <t>Messwert 1</t>
  </si>
  <si>
    <t>Messwert 2</t>
  </si>
  <si>
    <t>Messwert 3</t>
  </si>
  <si>
    <t>Messwert 4</t>
  </si>
  <si>
    <t>Messwert 5</t>
  </si>
  <si>
    <t>erweiterte Mess-
unsicherheit [%]</t>
  </si>
  <si>
    <r>
      <t>Sollte SO</t>
    </r>
    <r>
      <rPr>
        <vertAlign val="subscript"/>
        <sz val="12"/>
        <rFont val="Times New Roman"/>
        <family val="1"/>
      </rPr>
      <t>2</t>
    </r>
    <r>
      <rPr>
        <sz val="12"/>
        <rFont val="Times New Roman"/>
        <family val="1"/>
      </rPr>
      <t xml:space="preserve"> nicht bestimmbar sein, so teilen Sie uns bitte den Wert Ihrer Bestimmungsgrenze mit vorangestelltem "&lt; “ mit.
In cases you will not detect SO</t>
    </r>
    <r>
      <rPr>
        <vertAlign val="subscript"/>
        <sz val="12"/>
        <rFont val="Times New Roman"/>
        <family val="1"/>
      </rPr>
      <t>2</t>
    </r>
    <r>
      <rPr>
        <sz val="12"/>
        <rFont val="Times New Roman"/>
        <family val="1"/>
      </rPr>
      <t>, report your limit of quantification with "&lt; " in front of the value.</t>
    </r>
  </si>
  <si>
    <r>
      <t>Sollten Sie in einer Packung mehrere Bestimmungen des SO</t>
    </r>
    <r>
      <rPr>
        <vertAlign val="subscript"/>
        <sz val="12"/>
        <rFont val="Times New Roman"/>
        <family val="1"/>
      </rPr>
      <t>2</t>
    </r>
    <r>
      <rPr>
        <sz val="12"/>
        <rFont val="Times New Roman"/>
        <family val="1"/>
      </rPr>
      <t xml:space="preserve">-Gehaltes durchführen, geben Sie bitte zusätzlich auch die Ergebnisdaten zu allen Einzel-bestimmungen an. Die Einzeldaten werden nicht mit z-Scores bewertet, tragen aber unterstützend zur Gesamtbeurteilung der Daten bei. </t>
    </r>
  </si>
  <si>
    <t>Lagerung der Proben nach Erhalt:</t>
  </si>
  <si>
    <t>Lagerung</t>
  </si>
  <si>
    <t>Raumtemperatur</t>
  </si>
  <si>
    <t>Kühlschrank</t>
  </si>
  <si>
    <t>tiefgekühlt unter - 25 °C</t>
  </si>
  <si>
    <t>Lagerung der Proben nach dem Öffnen:</t>
  </si>
  <si>
    <t>Sonstige</t>
  </si>
  <si>
    <t xml:space="preserve">tiefgekühlt Bereich (-15 °C &lt;-&gt; -25 °C)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</si>
  <si>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</si>
  <si>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Beispiel für die Eingabe von 2 eMail-Adressen:
Example how to type in 2 different e-mail addresses:</t>
  </si>
  <si>
    <t>info@lvus.de; ergebnisse@lvus.de</t>
  </si>
  <si>
    <t>Ionenchromatographisch nach wäßriger Extraktion</t>
  </si>
  <si>
    <t>Probe 1</t>
  </si>
  <si>
    <t>Probe 2</t>
  </si>
  <si>
    <t>Enzym.</t>
  </si>
  <si>
    <t>Dest.</t>
  </si>
  <si>
    <t>IFU 7 (1968)</t>
  </si>
  <si>
    <t>IC</t>
  </si>
  <si>
    <t>§ 64 LFGB Nr. L 52.04-3, anschließend komplexometrisch nach Reith-Willems</t>
  </si>
  <si>
    <r>
      <t>Probe A, SO</t>
    </r>
    <r>
      <rPr>
        <vertAlign val="subscript"/>
        <sz val="12"/>
        <rFont val="Times New Roman"/>
        <family val="1"/>
      </rPr>
      <t>2</t>
    </r>
    <r>
      <rPr>
        <sz val="12"/>
        <rFont val="Times New Roman"/>
        <family val="1"/>
      </rPr>
      <t>-Gehalt</t>
    </r>
  </si>
  <si>
    <r>
      <t>Probe B, SO</t>
    </r>
    <r>
      <rPr>
        <vertAlign val="subscript"/>
        <sz val="12"/>
        <rFont val="Times New Roman"/>
        <family val="1"/>
      </rPr>
      <t>2</t>
    </r>
    <r>
      <rPr>
        <sz val="12"/>
        <rFont val="Times New Roman"/>
        <family val="1"/>
      </rPr>
      <t>-Gehalt</t>
    </r>
  </si>
  <si>
    <t>Probe A</t>
  </si>
  <si>
    <t>Probe B</t>
  </si>
  <si>
    <t>Enzymatisch mittels Thermo Fisher Gallery</t>
  </si>
  <si>
    <t>Ionenchromatographisch nach Wasserdampfdestillation</t>
  </si>
  <si>
    <t>nach Rebelein</t>
  </si>
  <si>
    <t>?</t>
  </si>
  <si>
    <t>Iodid/Iodat-Methode</t>
  </si>
  <si>
    <t>§ 64 LFGB Nr. L 52.04-3 modifiziert (Sulfat ionenchromatographisch bestimmt)</t>
  </si>
  <si>
    <t>Dest./Oxid./LC</t>
  </si>
  <si>
    <t>Dest./Oxid./Titr. (NaOH)</t>
  </si>
  <si>
    <t>Dest./Titr. (Komplex)</t>
  </si>
  <si>
    <t>§ 64 LFGB Nr. 52.04-3: Stand 12-1990</t>
  </si>
  <si>
    <t>§ 64 LFGB Nr. 52.04-3: Stand 12-1990, modifiziert</t>
  </si>
  <si>
    <t>Jodometrische Titration nach Wasserdampfdestillation</t>
  </si>
  <si>
    <t>Dest./Iodometrie</t>
  </si>
  <si>
    <r>
      <t>Schweizerisches Lebensmittelbuch Methode 764.1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t>
    </r>
  </si>
  <si>
    <r>
      <t>Schweizerisches Lebensmittelbuch Methode 937.1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 Essigsäure in Abzug bringen)</t>
    </r>
  </si>
  <si>
    <t>Destillation; Messung mittels ICP-OES</t>
  </si>
  <si>
    <t>Dest./Komplex.</t>
  </si>
  <si>
    <t>Dest./IC</t>
  </si>
  <si>
    <t>Dest./Ox./Titr. (NaOH)</t>
  </si>
  <si>
    <t>Dest./Oxid./IC</t>
  </si>
  <si>
    <t>Dest./Ox./Komplex.</t>
  </si>
  <si>
    <t>Photmetr. Nach Derivatisierung</t>
  </si>
  <si>
    <t>Dest./ICP-OES</t>
  </si>
  <si>
    <t>aufgebraucht</t>
  </si>
  <si>
    <t>Im Falle von Destillationsververfahren</t>
  </si>
  <si>
    <t>Kochzeit/Siededauer in min:</t>
  </si>
  <si>
    <r>
      <t>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Bestimmung des Sulfats mit HPLC-CD</t>
    </r>
  </si>
  <si>
    <t>Probe A, Flasche 1 (Einzelwerte)</t>
  </si>
  <si>
    <t>Probe A, Flasche 2 (Einzelwerte)</t>
  </si>
  <si>
    <t>Probe B, Flasche 1 (Einzelwerte)</t>
  </si>
  <si>
    <t>Probe B, Flasche 2 (Einzelwerte)</t>
  </si>
  <si>
    <t>Probe B. Relative Dichte 20 °C/20 °C</t>
  </si>
  <si>
    <t>ohne</t>
  </si>
  <si>
    <t>Probe B, Titrierbare Gesamtsäure
(als Essigsäure)</t>
  </si>
  <si>
    <t>Probe B, Ethanol</t>
  </si>
  <si>
    <t>g/L</t>
  </si>
  <si>
    <t>mg/L</t>
  </si>
  <si>
    <t>Relative Dichte 20°/20° C</t>
  </si>
  <si>
    <t>§ 64 LFGB Nr. L 31.00-1</t>
  </si>
  <si>
    <t>§ 64 LFGB Nr. L 31.00-1, modifiziert</t>
  </si>
  <si>
    <t>§ 64 LFGB Nr. L 36.00-3a</t>
  </si>
  <si>
    <t>§ 64 LFGB Nr. L 36.00-3, modifiziert</t>
  </si>
  <si>
    <t>Biegeschwinger</t>
  </si>
  <si>
    <t>Quarzschwinger-Dichtemessgerät</t>
  </si>
  <si>
    <t>IFU Nr. 1</t>
  </si>
  <si>
    <t>Hydrostatische Waage</t>
  </si>
  <si>
    <t>Schweizerisches Lebensmittelbuch Kapitel 28 / 3.1.3</t>
  </si>
  <si>
    <t>DIN EN 1131</t>
  </si>
  <si>
    <t>AVV Kap. V.1 (Frank-Junge, Weinanalytik B.V.1) (pyknometrisch)</t>
  </si>
  <si>
    <t>Anton Paar DMA 4500 oder DMA 5000</t>
  </si>
  <si>
    <t>§ 64 LFGB Nr. L 01.00-28 (aräometrische Dichte Bestimmung)</t>
  </si>
  <si>
    <t>Mittels Spindeln</t>
  </si>
  <si>
    <t>Methode 10.6 der Richtlinie zur Füllmengenprüfung von Fertigpackungen und Prüfung von Maßbehältnissen durch die zuständige Behörde (RFP) der Eichbehörden der Länder</t>
  </si>
  <si>
    <t>Brix-Wert wird refraktomatrisch bestimmt. Dichte wird mittels Tabelle abgelesen.</t>
  </si>
  <si>
    <t>EN 12143:2000</t>
  </si>
  <si>
    <t>MEBAK WBBM 2.9.2</t>
  </si>
  <si>
    <t>Schweizer Lebensmittelbuch 667.1</t>
  </si>
  <si>
    <t>DGF C-IV 2d</t>
  </si>
  <si>
    <t>Bitte auswählen / Please select</t>
  </si>
  <si>
    <t>§ 64 LFGB Nr. L 31.00-3 (DIN EN 12147:1997)</t>
  </si>
  <si>
    <t>§ 64 LFGB Nr. L 31.00-3 (DIN EN 12147:1997), modifiziert</t>
  </si>
  <si>
    <t>§ 64 LFGB Nr. L 20.01/02-2</t>
  </si>
  <si>
    <t>§ 64 LFGB Nr. L 20.01/02-2, modifiziert</t>
  </si>
  <si>
    <t>Schweizerisches Lebensmittelbuch Kapitel  28A / 7.1</t>
  </si>
  <si>
    <t>DIN EN12147:2000</t>
  </si>
  <si>
    <t>IFU Nr. 3</t>
  </si>
  <si>
    <t>DAB 10 Grundlieferung 1991</t>
  </si>
  <si>
    <t>Titration bis pH 8.1 (visueller Indikator)</t>
  </si>
  <si>
    <t>§ 64 LFGB Nr. L 26.11.03-4</t>
  </si>
  <si>
    <t>§ 64 LFGB Nr. L 26.11.03-4, modifiziert</t>
  </si>
  <si>
    <t>H1-NMR</t>
  </si>
  <si>
    <t>Ethanol</t>
  </si>
  <si>
    <t>§ 64 LFGB Nr. L 40.00-12 (DIN 10762:2004, enzymatisches Verfahren)</t>
  </si>
  <si>
    <t>§ 64 LFGB Nr. L 40.00-12 (DIN 10762:2004, enzymatisches Verfahren), modifiziert</t>
  </si>
  <si>
    <t>Enzymatisch mit Roche/r-biopharm Nr. 10 176 290 035</t>
  </si>
  <si>
    <t>Enzytek fluid Ethanol Nr. E5340</t>
  </si>
  <si>
    <t>GC-Headspace</t>
  </si>
  <si>
    <t>GC-FID</t>
  </si>
  <si>
    <t>HPLC RI-Detektion</t>
  </si>
  <si>
    <t>enzymatisch mit Megazyme K-ETOH</t>
  </si>
  <si>
    <t>Enzymatisch mit Thermo Fisher 984300</t>
  </si>
  <si>
    <t>Sonstiges / other</t>
  </si>
  <si>
    <t>Relative Dichte 20 °C/20 °C</t>
  </si>
  <si>
    <t>Titrierbare Gesamtsäure</t>
  </si>
  <si>
    <t>Titrierbare Gesamtsäure
als Essigsäure</t>
  </si>
  <si>
    <t>Brix</t>
  </si>
  <si>
    <t>§ 64 LFGB Nr. L 26.11.03-1 (refraktometrisches Verfahren)</t>
  </si>
  <si>
    <t>§ 64 LFGB Nr. L 26.11.03-1 (refraktometrisches Verfahren), modifiziert</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</si>
  <si>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</si>
  <si>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</si>
  <si>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</si>
  <si>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</si>
  <si>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Digitalrefraktometer</t>
  </si>
  <si>
    <t>Parameter 3</t>
  </si>
  <si>
    <t>Parameter 4</t>
  </si>
  <si>
    <t>Parameter 5</t>
  </si>
  <si>
    <t>Parameter 6</t>
  </si>
  <si>
    <t>mg/L Probe</t>
  </si>
  <si>
    <t>§ 64 LFGB Nr. L 52.04-2: 1987-06 (26.04-4: 1987-06)</t>
  </si>
  <si>
    <t>§ 64 LFGB Nr. L 52.04-2: 1987-06 (26.04-4: 1987-06), modifiziert</t>
  </si>
  <si>
    <t>Potentiometrische Titration bis pH 8,1</t>
  </si>
  <si>
    <t>(Potentiometrische) Titration bis pH 8,2</t>
  </si>
  <si>
    <t>VO (EU) Nr. 974/2014</t>
  </si>
  <si>
    <t>Refraktometer am Biegeschwinger</t>
  </si>
  <si>
    <t>Pyknometer</t>
  </si>
  <si>
    <t>Dest./Photometrie</t>
  </si>
  <si>
    <t>Modifiziertes Destillationsverfahren mit Photometrie.</t>
  </si>
  <si>
    <t>Probe B, pH-Wert</t>
  </si>
  <si>
    <t>pH-Wert</t>
  </si>
  <si>
    <t>§ 64 LFGB Nr. L 31.00-2 (DIN EN 1132:1994)</t>
  </si>
  <si>
    <t>§ 64 LFGB Nr. L 31.00-2 (DIN EN 1132:1994), modifiziert</t>
  </si>
  <si>
    <t>DIN EN 1132:1999</t>
  </si>
  <si>
    <t>IFU Nr. 11</t>
  </si>
  <si>
    <t>Potentiometrisch</t>
  </si>
  <si>
    <t>Schweizerisches Lebensmittelbuch Kapitel 30A / 2.2</t>
  </si>
  <si>
    <t>§ 64 LFGB Nr. L 26.04-3</t>
  </si>
  <si>
    <t>TS 1728 ISO 1842</t>
  </si>
  <si>
    <t>MEBAK III, 4. Aufl., 2002, 2.14</t>
  </si>
  <si>
    <t>DIN EN ISO 10523 (auch modifiziert)</t>
  </si>
  <si>
    <t>§ 64 LFGB Nr. L 20.01/02-1 (auch modifiziert)</t>
  </si>
  <si>
    <t>§ 64 LFGB L 06.00-2 (auch modifiziert)</t>
  </si>
  <si>
    <t>§ 64 LFGB Nr. L 26.04-3 (auch modifiziert)</t>
  </si>
  <si>
    <t>VDLUFA-Methode C 8.2</t>
  </si>
  <si>
    <t>Parameter 7</t>
  </si>
  <si>
    <t>V.1</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</si>
  <si>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</si>
  <si>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</si>
  <si>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</si>
  <si>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</si>
  <si>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</si>
  <si>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</si>
  <si>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</si>
  <si>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</si>
  <si>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</si>
  <si>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</si>
  <si>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</si>
  <si>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</si>
  <si>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</si>
  <si>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</si>
  <si>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</si>
  <si>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Bitte Excel-Format beibehalten! - Do not change the Excel format, please!</t>
  </si>
  <si>
    <t>Probe B, Lösliche Trockenmasse</t>
  </si>
  <si>
    <t>g/100 g</t>
  </si>
  <si>
    <t>Refraktion (Lösliche Trockenmasse)</t>
  </si>
  <si>
    <t>§ 64 LFGB L 52.04-1 (auch modifiziert)</t>
  </si>
  <si>
    <r>
      <t>SO</t>
    </r>
    <r>
      <rPr>
        <vertAlign val="subscript"/>
        <sz val="12"/>
        <rFont val="Times New Roman"/>
        <family val="1"/>
      </rPr>
      <t>2</t>
    </r>
    <r>
      <rPr>
        <sz val="12"/>
        <rFont val="Times New Roman"/>
        <family val="1"/>
      </rPr>
      <t xml:space="preserve"> - Probe A</t>
    </r>
  </si>
  <si>
    <r>
      <t>SO</t>
    </r>
    <r>
      <rPr>
        <vertAlign val="subscript"/>
        <sz val="12"/>
        <rFont val="Times New Roman"/>
        <family val="1"/>
      </rPr>
      <t>2</t>
    </r>
    <r>
      <rPr>
        <sz val="12"/>
        <rFont val="Times New Roman"/>
        <family val="1"/>
      </rPr>
      <t xml:space="preserve"> - Probe B</t>
    </r>
  </si>
  <si>
    <r>
      <t>SO</t>
    </r>
    <r>
      <rPr>
        <vertAlign val="subscript"/>
        <sz val="12"/>
        <rFont val="Times New Roman"/>
        <family val="1"/>
      </rPr>
      <t>2</t>
    </r>
    <r>
      <rPr>
        <sz val="12"/>
        <rFont val="Times New Roman"/>
        <family val="1"/>
      </rPr>
      <t>-Einzelbestimmungen (werden nicht beurteilt)</t>
    </r>
  </si>
  <si>
    <t>Tabelle wurde bereits einmal erfolgreich gesendet, es handelt sich um eine Aktualisierung:
This table was sent before, successfully. It is an update:</t>
  </si>
  <si>
    <t>Kontaktname</t>
  </si>
  <si>
    <t>Mailadresse</t>
  </si>
  <si>
    <t>Zertifikat geeignet</t>
  </si>
  <si>
    <r>
      <rPr>
        <sz val="11"/>
        <rFont val="Times New Roman"/>
        <family val="1"/>
      </rPr>
      <t xml:space="preserve">Bitte geben Sie den Namen, eMail-Adresse und die Telefonnummer der Person an, die wir bei Rückfragen kontaktieren können.
</t>
    </r>
    <r>
      <rPr>
        <b/>
        <sz val="11"/>
        <rFont val="Times New Roman"/>
        <family val="1"/>
      </rPr>
      <t>An die aufgeführte(n) eMailadresse(n) wird das Protokoll als Passwort-freie PDF-Datei gesendet.</t>
    </r>
    <r>
      <rPr>
        <sz val="11"/>
        <rFont val="Times New Roman"/>
        <family val="1"/>
      </rPr>
      <t xml:space="preserve"> </t>
    </r>
    <r>
      <rPr>
        <b/>
        <sz val="11"/>
        <color rgb="FFFF0000"/>
        <rFont val="Times New Roman"/>
        <family val="1"/>
      </rPr>
      <t>Gedruckte Auswertungen werden nicht mehr versendet.</t>
    </r>
  </si>
  <si>
    <r>
      <rPr>
        <sz val="11"/>
        <rFont val="Times New Roman"/>
        <family val="1"/>
      </rPr>
      <t xml:space="preserve">Type in name, e-mail address and telefone number of the person we can contact in case of any questions, please.
</t>
    </r>
    <r>
      <rPr>
        <b/>
        <sz val="11"/>
        <rFont val="Times New Roman"/>
        <family val="1"/>
      </rPr>
      <t xml:space="preserve">We will send a PDF-document (passwort-free) of the report to this e-mail address. </t>
    </r>
    <r>
      <rPr>
        <b/>
        <sz val="11"/>
        <color rgb="FFFF0000"/>
        <rFont val="Times New Roman"/>
        <family val="1"/>
      </rPr>
      <t>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</si>
  <si>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</si>
  <si>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</si>
  <si>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Photometrische Bestimmung nach Umsetzung mit Thiobenzoesäure</t>
  </si>
  <si>
    <t>Titration</t>
  </si>
  <si>
    <t>Titration bis pH 7,0</t>
  </si>
  <si>
    <t>Titration bis pH 8,1</t>
  </si>
  <si>
    <t>Titration bis pH 8,2</t>
  </si>
  <si>
    <t>Titration bis pH 8,4</t>
  </si>
  <si>
    <t>Sonstiger pH-Wert</t>
  </si>
  <si>
    <t>pH-Wert des Endpunktes</t>
  </si>
  <si>
    <t xml:space="preserve"> Bitte eingeben: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</si>
</sst>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b/>
      <sz val="13"/>
      <color indexed="10"/>
      <name val="Times New Roman"/>
      <family val="1"/>
    </font>
    <font>
      <b/>
      <vertAlign val="subscript"/>
      <sz val="16"/>
      <name val="Times New Roman"/>
      <family val="1"/>
    </font>
    <font>
      <vertAlign val="subscript"/>
      <sz val="12"/>
      <name val="Times New Roman"/>
      <family val="1"/>
    </font>
    <font>
      <sz val="11"/>
      <color indexed="12"/>
      <name val="Times New Roman"/>
      <family val="1"/>
    </font>
    <font>
      <i/>
      <vertAlign val="subscript"/>
      <sz val="11"/>
      <name val="Times New Roman"/>
      <family val="1"/>
    </font>
    <font>
      <sz val="9"/>
      <color indexed="10"/>
      <name val="Times New Roman"/>
      <family val="1"/>
    </font>
    <font>
      <sz val="10"/>
      <name val="Arial"/>
      <family val="2"/>
    </font>
    <font>
      <vertAlign val="subscript"/>
      <sz val="10"/>
      <name val="Times New Roman"/>
      <family val="1"/>
    </font>
    <font>
      <sz val="12"/>
      <color rgb="FFFF0000"/>
      <name val="Times New Roman"/>
      <family val="1"/>
    </font>
    <font>
      <sz val="11"/>
      <color rgb="FFFF0000"/>
      <name val="Times New Roman"/>
      <family val="1"/>
    </font>
    <font>
      <b/>
      <sz val="13"/>
      <color rgb="FFFF0000"/>
      <name val="Times New Roman"/>
      <family val="1"/>
    </font>
    <font>
      <b/>
      <sz val="11"/>
      <color rgb="FFFF0000"/>
      <name val="Times New Roman"/>
      <family val="1"/>
    </font>
    <font>
      <sz val="11"/>
      <color rgb="FFCCFFCC"/>
      <name val="Times New Roman"/>
      <family val="1"/>
    </font>
    <font>
      <sz val="12"/>
      <color theme="0"/>
      <name val="Times New Roman"/>
      <family val="1"/>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17"/>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0">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33" fillId="0" borderId="0"/>
    <xf numFmtId="0" fontId="6" fillId="0" borderId="0"/>
    <xf numFmtId="0" fontId="33" fillId="0" borderId="0"/>
    <xf numFmtId="0" fontId="1" fillId="0" borderId="0"/>
    <xf numFmtId="0" fontId="1" fillId="0" borderId="0"/>
    <xf numFmtId="0" fontId="2" fillId="0" borderId="0" applyNumberFormat="0" applyFill="0" applyBorder="0" applyAlignment="0" applyProtection="0">
      <alignment vertical="top"/>
      <protection locked="0"/>
    </xf>
    <xf numFmtId="0" fontId="1" fillId="0" borderId="0"/>
  </cellStyleXfs>
  <cellXfs count="190">
    <xf numFmtId="0" fontId="0" fillId="0" borderId="0" xfId="0"/>
    <xf numFmtId="0" fontId="5" fillId="0" borderId="0" xfId="0" applyFont="1"/>
    <xf numFmtId="0" fontId="0" fillId="2" borderId="0" xfId="0" applyFill="1"/>
    <xf numFmtId="0" fontId="9" fillId="0" borderId="0" xfId="0" applyFont="1"/>
    <xf numFmtId="0" fontId="0" fillId="2" borderId="0" xfId="0" applyFill="1" applyAlignment="1">
      <alignment horizontal="center"/>
    </xf>
    <xf numFmtId="0" fontId="5" fillId="3" borderId="0" xfId="0" applyFont="1" applyFill="1" applyProtection="1"/>
    <xf numFmtId="0" fontId="16" fillId="3" borderId="0" xfId="1" applyFont="1" applyFill="1" applyAlignment="1" applyProtection="1">
      <alignment horizontal="justify"/>
    </xf>
    <xf numFmtId="0" fontId="5" fillId="3" borderId="1" xfId="0" applyFont="1" applyFill="1" applyBorder="1" applyAlignment="1" applyProtection="1">
      <alignment horizontal="left" vertical="top" wrapText="1"/>
    </xf>
    <xf numFmtId="0" fontId="5" fillId="3" borderId="1" xfId="0" applyFont="1" applyFill="1" applyBorder="1" applyAlignment="1" applyProtection="1">
      <alignment horizontal="center" vertical="top" wrapText="1"/>
    </xf>
    <xf numFmtId="0" fontId="5" fillId="3" borderId="0" xfId="0" applyFont="1" applyFill="1" applyBorder="1" applyProtection="1"/>
    <xf numFmtId="0" fontId="0" fillId="0" borderId="0" xfId="0" applyFill="1" applyBorder="1" applyProtection="1">
      <protection locked="0"/>
    </xf>
    <xf numFmtId="0" fontId="3" fillId="0" borderId="0" xfId="0" applyFont="1" applyFill="1" applyBorder="1" applyProtection="1">
      <protection hidden="1"/>
    </xf>
    <xf numFmtId="0" fontId="4" fillId="0" borderId="0" xfId="0" applyFont="1" applyFill="1" applyBorder="1" applyProtection="1">
      <protection hidden="1"/>
    </xf>
    <xf numFmtId="0" fontId="8" fillId="0" borderId="0" xfId="0" applyFont="1" applyFill="1" applyBorder="1" applyProtection="1">
      <protection hidden="1"/>
    </xf>
    <xf numFmtId="0" fontId="7" fillId="0" borderId="0" xfId="0" applyFont="1" applyFill="1" applyBorder="1" applyProtection="1">
      <protection hidden="1"/>
    </xf>
    <xf numFmtId="0" fontId="0" fillId="0" borderId="0" xfId="0" applyFill="1" applyBorder="1" applyProtection="1">
      <protection hidden="1"/>
    </xf>
    <xf numFmtId="0" fontId="11" fillId="0" borderId="0" xfId="0" applyFont="1" applyFill="1" applyBorder="1" applyProtection="1">
      <protection hidden="1"/>
    </xf>
    <xf numFmtId="0" fontId="0" fillId="0" borderId="0" xfId="0" applyFill="1" applyBorder="1" applyAlignment="1" applyProtection="1">
      <alignment vertical="center"/>
      <protection hidden="1"/>
    </xf>
    <xf numFmtId="0" fontId="19" fillId="0" borderId="0" xfId="0" applyFont="1" applyFill="1" applyBorder="1" applyProtection="1">
      <protection hidden="1"/>
    </xf>
    <xf numFmtId="0" fontId="6" fillId="0" borderId="0" xfId="0" applyFont="1" applyProtection="1">
      <protection hidden="1"/>
    </xf>
    <xf numFmtId="0" fontId="5" fillId="0" borderId="0" xfId="0" applyFont="1" applyProtection="1">
      <protection hidden="1"/>
    </xf>
    <xf numFmtId="0" fontId="6" fillId="0" borderId="0" xfId="0" applyFont="1" applyAlignment="1" applyProtection="1">
      <alignment horizontal="justify" vertical="top" wrapText="1"/>
      <protection hidden="1"/>
    </xf>
    <xf numFmtId="0" fontId="5" fillId="0" borderId="2" xfId="0" applyFont="1" applyBorder="1" applyAlignment="1" applyProtection="1">
      <alignment horizontal="justify" vertical="top" wrapText="1"/>
      <protection hidden="1"/>
    </xf>
    <xf numFmtId="0" fontId="5" fillId="0" borderId="0" xfId="0" applyFont="1" applyAlignment="1" applyProtection="1">
      <alignment wrapText="1"/>
      <protection hidden="1"/>
    </xf>
    <xf numFmtId="0" fontId="5" fillId="0" borderId="0" xfId="0" applyFont="1" applyProtection="1">
      <protection locked="0" hidden="1"/>
    </xf>
    <xf numFmtId="0" fontId="6" fillId="0" borderId="3" xfId="0" applyFont="1" applyBorder="1" applyAlignment="1">
      <alignment vertical="top" wrapText="1"/>
    </xf>
    <xf numFmtId="0" fontId="20" fillId="0" borderId="0" xfId="0" applyFont="1" applyFill="1" applyBorder="1" applyProtection="1">
      <protection hidden="1"/>
    </xf>
    <xf numFmtId="0" fontId="20" fillId="0" borderId="0" xfId="0" applyFont="1" applyFill="1" applyBorder="1" applyAlignment="1" applyProtection="1">
      <alignment wrapText="1"/>
      <protection hidden="1"/>
    </xf>
    <xf numFmtId="0" fontId="22" fillId="0" borderId="0" xfId="0" applyFont="1" applyFill="1" applyBorder="1" applyProtection="1">
      <protection hidden="1"/>
    </xf>
    <xf numFmtId="0" fontId="18" fillId="0" borderId="0" xfId="0" applyFont="1" applyFill="1" applyBorder="1" applyProtection="1">
      <protection hidden="1"/>
    </xf>
    <xf numFmtId="0" fontId="6" fillId="0" borderId="3" xfId="0" applyFont="1" applyBorder="1" applyAlignment="1" applyProtection="1">
      <alignment vertical="top" wrapText="1"/>
      <protection hidden="1"/>
    </xf>
    <xf numFmtId="0" fontId="6" fillId="0" borderId="0" xfId="0" applyFont="1" applyAlignment="1" applyProtection="1">
      <alignment wrapText="1"/>
      <protection hidden="1"/>
    </xf>
    <xf numFmtId="0" fontId="5" fillId="0" borderId="0" xfId="0" applyFont="1" applyAlignment="1" applyProtection="1">
      <alignment horizontal="lef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0" fontId="9" fillId="0" borderId="0" xfId="0" applyFont="1" applyAlignment="1">
      <alignment vertical="center"/>
    </xf>
    <xf numFmtId="0" fontId="0" fillId="0" borderId="0" xfId="0" applyAlignment="1">
      <alignment vertical="center"/>
    </xf>
    <xf numFmtId="0" fontId="23" fillId="0" borderId="0" xfId="0" applyFont="1" applyAlignment="1">
      <alignment vertical="center"/>
    </xf>
    <xf numFmtId="0" fontId="12" fillId="0" borderId="0" xfId="0" applyFont="1" applyAlignment="1">
      <alignment vertical="center"/>
    </xf>
    <xf numFmtId="2" fontId="24" fillId="3" borderId="1" xfId="0" applyNumberFormat="1" applyFont="1" applyFill="1" applyBorder="1" applyAlignment="1" applyProtection="1">
      <alignment horizontal="center" vertical="top" wrapText="1"/>
    </xf>
    <xf numFmtId="0" fontId="0" fillId="0" borderId="0" xfId="0" applyProtection="1"/>
    <xf numFmtId="0" fontId="23" fillId="0" borderId="0" xfId="0" applyFont="1" applyProtection="1"/>
    <xf numFmtId="0" fontId="6" fillId="4" borderId="1" xfId="0" applyFont="1" applyFill="1" applyBorder="1" applyAlignment="1" applyProtection="1">
      <alignment horizontal="left" vertical="top" wrapText="1"/>
    </xf>
    <xf numFmtId="0" fontId="5" fillId="0" borderId="0" xfId="0" applyFont="1" applyBorder="1" applyAlignment="1">
      <alignment vertical="center" wrapText="1"/>
    </xf>
    <xf numFmtId="0" fontId="5" fillId="0" borderId="0" xfId="0" applyFont="1" applyFill="1" applyBorder="1" applyProtection="1">
      <protection hidden="1"/>
    </xf>
    <xf numFmtId="0" fontId="5" fillId="0" borderId="0" xfId="0" applyFont="1" applyFill="1" applyBorder="1" applyAlignment="1" applyProtection="1">
      <alignment wrapText="1"/>
      <protection hidden="1"/>
    </xf>
    <xf numFmtId="0" fontId="26" fillId="0" borderId="0" xfId="0" applyFont="1" applyFill="1" applyBorder="1" applyAlignment="1" applyProtection="1">
      <alignment horizontal="left" wrapText="1"/>
      <protection hidden="1"/>
    </xf>
    <xf numFmtId="0" fontId="5" fillId="0" borderId="0" xfId="0"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wrapText="1"/>
      <protection hidden="1"/>
    </xf>
    <xf numFmtId="14" fontId="27" fillId="0" borderId="0" xfId="0" applyNumberFormat="1" applyFont="1" applyFill="1" applyBorder="1" applyAlignment="1" applyProtection="1">
      <alignment horizontal="left"/>
      <protection hidden="1"/>
    </xf>
    <xf numFmtId="0" fontId="20" fillId="0" borderId="0" xfId="0" applyFont="1" applyFill="1" applyBorder="1" applyAlignment="1" applyProtection="1">
      <alignment horizontal="center" vertical="center"/>
      <protection hidden="1"/>
    </xf>
    <xf numFmtId="0" fontId="26" fillId="0" borderId="0"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horizontal="left"/>
      <protection hidden="1"/>
    </xf>
    <xf numFmtId="0" fontId="25" fillId="3" borderId="0" xfId="0" applyFont="1" applyFill="1" applyBorder="1" applyProtection="1">
      <protection locked="0"/>
    </xf>
    <xf numFmtId="0" fontId="5" fillId="0" borderId="0" xfId="0" applyFont="1" applyAlignment="1" applyProtection="1">
      <alignment horizontal="left"/>
      <protection locked="0" hidden="1"/>
    </xf>
    <xf numFmtId="0" fontId="5" fillId="0" borderId="2" xfId="0" applyFont="1" applyBorder="1" applyAlignment="1" applyProtection="1">
      <alignment horizontal="left" vertical="top" wrapText="1"/>
      <protection hidden="1"/>
    </xf>
    <xf numFmtId="0" fontId="17" fillId="0" borderId="0" xfId="0" applyFont="1" applyAlignment="1">
      <alignment horizontal="left" vertical="top" wrapText="1"/>
    </xf>
    <xf numFmtId="0" fontId="5" fillId="0" borderId="0" xfId="0" applyFont="1" applyAlignment="1" applyProtection="1">
      <alignment horizontal="left"/>
      <protection hidden="1"/>
    </xf>
    <xf numFmtId="0" fontId="6" fillId="0" borderId="0" xfId="0" applyFont="1"/>
    <xf numFmtId="0" fontId="8" fillId="4" borderId="0" xfId="0" applyFont="1" applyFill="1" applyBorder="1" applyProtection="1">
      <protection hidden="1"/>
    </xf>
    <xf numFmtId="49" fontId="5" fillId="0" borderId="0" xfId="0" applyNumberFormat="1" applyFont="1" applyFill="1" applyBorder="1" applyAlignment="1" applyProtection="1">
      <alignment vertical="center" wrapText="1"/>
    </xf>
    <xf numFmtId="49" fontId="5" fillId="0" borderId="0" xfId="0" applyNumberFormat="1" applyFont="1" applyFill="1" applyBorder="1" applyAlignment="1" applyProtection="1">
      <alignment horizontal="center" vertical="center"/>
      <protection hidden="1"/>
    </xf>
    <xf numFmtId="49" fontId="26" fillId="0" borderId="0" xfId="0" applyNumberFormat="1" applyFont="1" applyFill="1" applyBorder="1" applyAlignment="1" applyProtection="1">
      <alignment horizontal="center" vertical="center"/>
      <protection hidden="1"/>
    </xf>
    <xf numFmtId="0" fontId="32" fillId="0" borderId="0" xfId="0" applyFont="1" applyFill="1" applyBorder="1" applyAlignment="1" applyProtection="1">
      <alignment vertical="center"/>
      <protection hidden="1"/>
    </xf>
    <xf numFmtId="0" fontId="30" fillId="0" borderId="0" xfId="0" applyFont="1" applyAlignment="1">
      <alignment horizontal="left" vertical="center" wrapText="1"/>
    </xf>
    <xf numFmtId="0" fontId="30" fillId="0" borderId="0" xfId="0" applyFont="1" applyAlignment="1">
      <alignment horizontal="left" vertical="center"/>
    </xf>
    <xf numFmtId="0" fontId="0" fillId="3" borderId="0" xfId="0" applyFill="1" applyBorder="1"/>
    <xf numFmtId="49" fontId="2" fillId="2" borderId="0" xfId="1" applyNumberFormat="1" applyFont="1" applyFill="1" applyAlignment="1" applyProtection="1">
      <alignment vertical="center"/>
      <protection locked="0"/>
    </xf>
    <xf numFmtId="0" fontId="6" fillId="0" borderId="0" xfId="5" applyFont="1"/>
    <xf numFmtId="49" fontId="5" fillId="2" borderId="0" xfId="0" applyNumberFormat="1" applyFont="1" applyFill="1" applyBorder="1" applyAlignment="1" applyProtection="1">
      <alignment horizontal="right"/>
      <protection locked="0"/>
    </xf>
    <xf numFmtId="0" fontId="6" fillId="0" borderId="0" xfId="3" applyFont="1"/>
    <xf numFmtId="0" fontId="19" fillId="0" borderId="0" xfId="0" applyFont="1" applyFill="1" applyBorder="1" applyAlignment="1" applyProtection="1">
      <alignment vertical="center"/>
      <protection hidden="1"/>
    </xf>
    <xf numFmtId="0" fontId="26" fillId="0" borderId="0" xfId="0" applyFont="1" applyProtection="1">
      <protection hidden="1"/>
    </xf>
    <xf numFmtId="0" fontId="7" fillId="0" borderId="4" xfId="0" applyFont="1" applyFill="1" applyBorder="1" applyProtection="1">
      <protection hidden="1"/>
    </xf>
    <xf numFmtId="0" fontId="0" fillId="0" borderId="5" xfId="0" applyFill="1" applyBorder="1" applyProtection="1">
      <protection hidden="1"/>
    </xf>
    <xf numFmtId="0" fontId="0" fillId="0" borderId="6" xfId="0" applyFill="1" applyBorder="1" applyProtection="1">
      <protection hidden="1"/>
    </xf>
    <xf numFmtId="0" fontId="35" fillId="5" borderId="7" xfId="0" applyFont="1" applyFill="1" applyBorder="1" applyAlignment="1" applyProtection="1">
      <alignment vertical="center"/>
      <protection hidden="1"/>
    </xf>
    <xf numFmtId="0" fontId="6" fillId="0" borderId="3" xfId="4" applyFont="1" applyBorder="1" applyAlignment="1">
      <alignment vertical="top" wrapText="1"/>
    </xf>
    <xf numFmtId="0" fontId="6" fillId="0" borderId="0" xfId="4" applyFont="1" applyProtection="1">
      <protection locked="0" hidden="1"/>
    </xf>
    <xf numFmtId="0" fontId="6" fillId="0" borderId="0" xfId="4" applyFont="1" applyProtection="1">
      <protection hidden="1"/>
    </xf>
    <xf numFmtId="0" fontId="6" fillId="0" borderId="3" xfId="4" applyFont="1" applyBorder="1" applyAlignment="1" applyProtection="1">
      <alignment vertical="top" wrapText="1"/>
      <protection hidden="1"/>
    </xf>
    <xf numFmtId="0" fontId="6" fillId="0" borderId="2" xfId="4" applyFont="1" applyBorder="1" applyAlignment="1" applyProtection="1">
      <alignment horizontal="justify" vertical="top" wrapText="1"/>
      <protection hidden="1"/>
    </xf>
    <xf numFmtId="0" fontId="6" fillId="0" borderId="0" xfId="4" applyFont="1" applyAlignment="1" applyProtection="1">
      <alignment horizontal="justify" vertical="top" wrapText="1"/>
      <protection hidden="1"/>
    </xf>
    <xf numFmtId="0" fontId="6" fillId="0" borderId="0" xfId="4" applyFont="1" applyAlignment="1" applyProtection="1">
      <alignment horizontal="left" vertical="top" wrapText="1"/>
      <protection hidden="1"/>
    </xf>
    <xf numFmtId="0" fontId="6" fillId="0" borderId="0" xfId="4" applyFont="1" applyAlignment="1" applyProtection="1">
      <alignment wrapText="1"/>
      <protection hidden="1"/>
    </xf>
    <xf numFmtId="0" fontId="6" fillId="0" borderId="0" xfId="4" applyFont="1" applyAlignment="1" applyProtection="1">
      <alignment horizontal="left" wrapText="1"/>
      <protection hidden="1"/>
    </xf>
    <xf numFmtId="0" fontId="5" fillId="0" borderId="0" xfId="4" applyFont="1" applyAlignment="1" applyProtection="1">
      <alignment horizontal="left"/>
      <protection hidden="1"/>
    </xf>
    <xf numFmtId="0" fontId="5" fillId="0" borderId="0" xfId="4" applyFont="1" applyAlignment="1" applyProtection="1">
      <alignment wrapText="1"/>
      <protection hidden="1"/>
    </xf>
    <xf numFmtId="0" fontId="5" fillId="0" borderId="0" xfId="4" applyFont="1" applyProtection="1">
      <protection locked="0" hidden="1"/>
    </xf>
    <xf numFmtId="0" fontId="5" fillId="0" borderId="0" xfId="4" applyFont="1" applyProtection="1">
      <protection hidden="1"/>
    </xf>
    <xf numFmtId="0" fontId="5" fillId="0" borderId="2" xfId="4" applyFont="1" applyBorder="1" applyAlignment="1" applyProtection="1">
      <alignment horizontal="justify" vertical="top" wrapText="1"/>
      <protection hidden="1"/>
    </xf>
    <xf numFmtId="0" fontId="6" fillId="0" borderId="8" xfId="4" applyFont="1" applyBorder="1" applyAlignment="1" applyProtection="1">
      <alignment wrapText="1"/>
      <protection hidden="1"/>
    </xf>
    <xf numFmtId="0" fontId="6" fillId="0" borderId="3" xfId="4" applyFont="1" applyBorder="1" applyAlignment="1">
      <alignment horizontal="left" vertical="top" wrapText="1"/>
    </xf>
    <xf numFmtId="0" fontId="6" fillId="0" borderId="0" xfId="4" applyFont="1" applyAlignment="1" applyProtection="1">
      <alignment horizontal="left"/>
      <protection locked="0" hidden="1"/>
    </xf>
    <xf numFmtId="0" fontId="5" fillId="0" borderId="2" xfId="4" applyFont="1" applyBorder="1" applyAlignment="1" applyProtection="1">
      <alignment horizontal="left" vertical="top" wrapText="1"/>
      <protection hidden="1"/>
    </xf>
    <xf numFmtId="0" fontId="6" fillId="0" borderId="2" xfId="4" applyFont="1" applyBorder="1" applyAlignment="1" applyProtection="1">
      <alignment horizontal="left" vertical="top" wrapText="1"/>
      <protection hidden="1"/>
    </xf>
    <xf numFmtId="0" fontId="5" fillId="0" borderId="0" xfId="4" applyFont="1" applyBorder="1" applyAlignment="1" applyProtection="1">
      <alignment horizontal="left" vertical="top" wrapText="1"/>
      <protection hidden="1"/>
    </xf>
    <xf numFmtId="0" fontId="6" fillId="0" borderId="0" xfId="4" applyFont="1" applyBorder="1" applyAlignment="1" applyProtection="1">
      <alignment horizontal="left" vertical="top" wrapText="1"/>
      <protection hidden="1"/>
    </xf>
    <xf numFmtId="0" fontId="36" fillId="5" borderId="0" xfId="0" applyFont="1" applyFill="1" applyBorder="1" applyAlignment="1" applyProtection="1">
      <alignment horizontal="left" vertical="center"/>
      <protection hidden="1"/>
    </xf>
    <xf numFmtId="0" fontId="17" fillId="0" borderId="8" xfId="0" applyFont="1" applyBorder="1" applyAlignment="1" applyProtection="1">
      <alignment horizontal="left" wrapText="1"/>
      <protection hidden="1"/>
    </xf>
    <xf numFmtId="0" fontId="17" fillId="0" borderId="0" xfId="0" applyFont="1" applyAlignment="1" applyProtection="1">
      <alignment horizontal="left" wrapText="1"/>
      <protection hidden="1"/>
    </xf>
    <xf numFmtId="0" fontId="17" fillId="0" borderId="0" xfId="0" applyFont="1" applyBorder="1" applyAlignment="1" applyProtection="1">
      <alignment horizontal="left" wrapText="1"/>
      <protection hidden="1"/>
    </xf>
    <xf numFmtId="0" fontId="5" fillId="5" borderId="0" xfId="0" applyFont="1" applyFill="1" applyBorder="1" applyProtection="1">
      <protection hidden="1"/>
    </xf>
    <xf numFmtId="0" fontId="5" fillId="5" borderId="9" xfId="0" applyFont="1" applyFill="1" applyBorder="1" applyAlignment="1">
      <alignment vertical="center" wrapText="1"/>
    </xf>
    <xf numFmtId="0" fontId="24" fillId="5" borderId="9" xfId="0" applyFont="1" applyFill="1" applyBorder="1" applyAlignment="1" applyProtection="1">
      <alignment vertical="center"/>
      <protection hidden="1"/>
    </xf>
    <xf numFmtId="0" fontId="12" fillId="5" borderId="9" xfId="0" applyFont="1" applyFill="1" applyBorder="1" applyAlignment="1" applyProtection="1">
      <alignment vertical="center"/>
      <protection hidden="1"/>
    </xf>
    <xf numFmtId="0" fontId="9" fillId="5" borderId="9" xfId="0" applyFont="1" applyFill="1" applyBorder="1" applyAlignment="1" applyProtection="1">
      <alignment vertical="center"/>
      <protection hidden="1"/>
    </xf>
    <xf numFmtId="0" fontId="5" fillId="0" borderId="0" xfId="0" applyFont="1" applyFill="1" applyBorder="1" applyAlignment="1" applyProtection="1">
      <alignment horizontal="center"/>
      <protection hidden="1"/>
    </xf>
    <xf numFmtId="0" fontId="5" fillId="0" borderId="0" xfId="0" applyFont="1" applyBorder="1" applyAlignment="1">
      <alignment wrapText="1"/>
    </xf>
    <xf numFmtId="0" fontId="17" fillId="0" borderId="0" xfId="6" applyFont="1" applyProtection="1">
      <protection hidden="1"/>
    </xf>
    <xf numFmtId="0" fontId="17" fillId="0" borderId="0" xfId="6" applyFont="1" applyProtection="1">
      <protection locked="0" hidden="1"/>
    </xf>
    <xf numFmtId="0" fontId="17" fillId="0" borderId="2" xfId="6" applyFont="1" applyBorder="1" applyAlignment="1" applyProtection="1">
      <alignment horizontal="justify" vertical="top" wrapText="1"/>
      <protection hidden="1"/>
    </xf>
    <xf numFmtId="0" fontId="17" fillId="0" borderId="0" xfId="6" applyFont="1" applyAlignment="1" applyProtection="1">
      <alignment horizontal="justify" vertical="top" wrapText="1"/>
      <protection hidden="1"/>
    </xf>
    <xf numFmtId="0" fontId="17" fillId="0" borderId="0" xfId="6" applyFont="1" applyAlignment="1">
      <alignment horizontal="justify" vertical="top" wrapText="1"/>
    </xf>
    <xf numFmtId="0" fontId="17" fillId="0" borderId="8" xfId="6" applyFont="1" applyBorder="1" applyAlignment="1" applyProtection="1">
      <alignment wrapText="1"/>
      <protection hidden="1"/>
    </xf>
    <xf numFmtId="0" fontId="17" fillId="0" borderId="0" xfId="6" applyFont="1" applyAlignment="1" applyProtection="1">
      <alignment horizontal="left" wrapText="1"/>
      <protection hidden="1"/>
    </xf>
    <xf numFmtId="0" fontId="17" fillId="0" borderId="0" xfId="7" applyFont="1" applyAlignment="1" applyProtection="1">
      <alignment horizontal="left"/>
      <protection hidden="1"/>
    </xf>
    <xf numFmtId="0" fontId="1" fillId="3" borderId="0" xfId="9" applyFill="1" applyBorder="1"/>
    <xf numFmtId="49" fontId="5" fillId="6" borderId="0" xfId="0" applyNumberFormat="1" applyFont="1" applyFill="1" applyBorder="1" applyAlignment="1" applyProtection="1">
      <alignment vertical="center"/>
      <protection locked="0"/>
    </xf>
    <xf numFmtId="49" fontId="5" fillId="6" borderId="0" xfId="2" applyNumberFormat="1" applyFont="1" applyFill="1" applyBorder="1" applyAlignment="1" applyProtection="1">
      <alignment horizontal="center" vertical="center"/>
      <protection locked="0"/>
    </xf>
    <xf numFmtId="0" fontId="24" fillId="0" borderId="0" xfId="0" applyFont="1" applyAlignment="1" applyProtection="1">
      <alignment vertical="center"/>
      <protection hidden="1"/>
    </xf>
    <xf numFmtId="0" fontId="1" fillId="0" borderId="0" xfId="0" applyFont="1"/>
    <xf numFmtId="0" fontId="0" fillId="2" borderId="0" xfId="0" applyNumberFormat="1" applyFill="1" applyAlignment="1">
      <alignment horizontal="center"/>
    </xf>
    <xf numFmtId="0" fontId="0" fillId="7" borderId="0" xfId="0" applyFill="1" applyAlignment="1">
      <alignment vertical="center"/>
    </xf>
    <xf numFmtId="0" fontId="1" fillId="8" borderId="0" xfId="0" applyFont="1" applyFill="1" applyAlignment="1">
      <alignment horizontal="left" vertical="center"/>
    </xf>
    <xf numFmtId="0" fontId="1" fillId="0" borderId="0" xfId="4" applyFont="1" applyAlignment="1" applyProtection="1">
      <alignment horizontal="left" wrapText="1"/>
      <protection hidden="1"/>
    </xf>
    <xf numFmtId="0" fontId="1" fillId="0" borderId="0" xfId="0" applyFont="1" applyProtection="1">
      <protection hidden="1"/>
    </xf>
    <xf numFmtId="0" fontId="5" fillId="0" borderId="0" xfId="7" applyFont="1" applyAlignment="1" applyProtection="1">
      <alignment horizontal="left"/>
      <protection hidden="1"/>
    </xf>
    <xf numFmtId="0" fontId="0" fillId="4" borderId="0" xfId="0" applyFill="1" applyAlignment="1" applyProtection="1">
      <alignment horizontal="left"/>
      <protection hidden="1"/>
    </xf>
    <xf numFmtId="0" fontId="39" fillId="4" borderId="0" xfId="0" applyFont="1" applyFill="1" applyAlignment="1" applyProtection="1">
      <alignment horizontal="left" vertical="center"/>
      <protection hidden="1"/>
    </xf>
    <xf numFmtId="0" fontId="1" fillId="4" borderId="0" xfId="0" applyFont="1" applyFill="1" applyAlignment="1" applyProtection="1">
      <alignment vertical="center" wrapText="1"/>
      <protection locked="0"/>
    </xf>
    <xf numFmtId="49" fontId="5" fillId="0" borderId="0" xfId="2" applyNumberFormat="1" applyFont="1" applyFill="1" applyBorder="1" applyAlignment="1" applyProtection="1">
      <alignment horizontal="center" vertical="center"/>
      <protection hidden="1"/>
    </xf>
    <xf numFmtId="0" fontId="40" fillId="0" borderId="0" xfId="2" applyNumberFormat="1" applyFont="1" applyFill="1" applyBorder="1" applyAlignment="1" applyProtection="1">
      <alignment horizontal="center" vertical="center"/>
      <protection hidden="1"/>
    </xf>
    <xf numFmtId="0" fontId="6" fillId="0" borderId="10" xfId="0" applyFont="1" applyBorder="1" applyAlignment="1" applyProtection="1">
      <alignment horizontal="left" wrapText="1"/>
    </xf>
    <xf numFmtId="0" fontId="6" fillId="0" borderId="10" xfId="0" applyFont="1" applyBorder="1" applyAlignment="1" applyProtection="1">
      <alignment horizontal="left"/>
    </xf>
    <xf numFmtId="0" fontId="9" fillId="0" borderId="0" xfId="0" applyFont="1" applyAlignment="1" applyProtection="1">
      <alignment horizontal="left" wrapText="1"/>
    </xf>
    <xf numFmtId="0" fontId="9" fillId="0" borderId="0" xfId="0" applyFont="1" applyAlignment="1" applyProtection="1">
      <alignment horizontal="left"/>
    </xf>
    <xf numFmtId="0" fontId="6" fillId="0" borderId="0" xfId="0" applyFont="1" applyFill="1" applyAlignment="1" applyProtection="1">
      <alignment horizontal="left" wrapText="1"/>
    </xf>
    <xf numFmtId="0" fontId="6" fillId="0" borderId="0" xfId="0" applyFont="1" applyAlignment="1" applyProtection="1">
      <alignment horizontal="left" wrapText="1"/>
    </xf>
    <xf numFmtId="0" fontId="6" fillId="0" borderId="0" xfId="0" applyFont="1" applyAlignment="1" applyProtection="1">
      <alignment horizontal="left"/>
    </xf>
    <xf numFmtId="0" fontId="6" fillId="0" borderId="0" xfId="0" applyFont="1" applyFill="1" applyAlignment="1" applyProtection="1">
      <alignment horizontal="left"/>
    </xf>
    <xf numFmtId="0" fontId="10" fillId="0" borderId="0" xfId="0" applyFont="1" applyAlignment="1" applyProtection="1">
      <alignment horizontal="left" wrapText="1"/>
    </xf>
    <xf numFmtId="0" fontId="9" fillId="3" borderId="0" xfId="0" applyFont="1" applyFill="1" applyAlignment="1" applyProtection="1">
      <alignment horizontal="left"/>
    </xf>
    <xf numFmtId="0" fontId="5" fillId="0" borderId="0" xfId="0" applyFont="1" applyFill="1" applyAlignment="1" applyProtection="1">
      <alignment horizontal="left" wrapText="1"/>
    </xf>
    <xf numFmtId="0" fontId="9" fillId="3" borderId="0" xfId="0" applyFont="1" applyFill="1" applyAlignment="1" applyProtection="1">
      <alignment horizontal="left" wrapText="1"/>
    </xf>
    <xf numFmtId="0" fontId="5" fillId="3" borderId="0" xfId="0" applyFont="1" applyFill="1" applyAlignment="1" applyProtection="1">
      <alignment horizontal="left"/>
    </xf>
    <xf numFmtId="0" fontId="5" fillId="0" borderId="0" xfId="0" applyFont="1" applyFill="1" applyAlignment="1" applyProtection="1">
      <alignment horizontal="left"/>
    </xf>
    <xf numFmtId="0" fontId="5" fillId="3" borderId="0" xfId="0" applyFont="1" applyFill="1" applyAlignment="1" applyProtection="1">
      <alignment horizontal="left" wrapText="1"/>
    </xf>
    <xf numFmtId="0" fontId="15" fillId="3" borderId="0" xfId="0" applyFont="1" applyFill="1" applyAlignment="1" applyProtection="1">
      <alignment horizontal="left" wrapText="1"/>
    </xf>
    <xf numFmtId="0" fontId="9" fillId="3" borderId="10" xfId="0" applyFont="1" applyFill="1" applyBorder="1" applyAlignment="1" applyProtection="1">
      <alignment horizontal="left" wrapText="1"/>
    </xf>
    <xf numFmtId="0" fontId="5" fillId="3" borderId="10" xfId="0" applyFont="1" applyFill="1" applyBorder="1" applyAlignment="1" applyProtection="1">
      <alignment horizontal="left"/>
    </xf>
    <xf numFmtId="0" fontId="5" fillId="3" borderId="0" xfId="0" applyFont="1" applyFill="1" applyBorder="1" applyAlignment="1" applyProtection="1">
      <alignment horizontal="left"/>
    </xf>
    <xf numFmtId="0" fontId="5" fillId="0" borderId="0" xfId="0" applyFont="1" applyAlignment="1">
      <alignment horizontal="left" wrapText="1"/>
    </xf>
    <xf numFmtId="0" fontId="5" fillId="0" borderId="0" xfId="0" applyFont="1" applyAlignment="1">
      <alignment horizontal="left"/>
    </xf>
    <xf numFmtId="0" fontId="1" fillId="3" borderId="0" xfId="9" applyFont="1" applyFill="1" applyBorder="1" applyAlignment="1">
      <alignment horizontal="left" wrapText="1"/>
    </xf>
    <xf numFmtId="0" fontId="1" fillId="3" borderId="0" xfId="9" applyFill="1" applyBorder="1" applyAlignment="1">
      <alignment horizontal="left" wrapText="1"/>
    </xf>
    <xf numFmtId="0" fontId="10" fillId="0" borderId="0" xfId="9" applyFont="1" applyAlignment="1">
      <alignment horizontal="left"/>
    </xf>
    <xf numFmtId="0" fontId="1" fillId="8" borderId="0" xfId="0" applyFont="1" applyFill="1" applyAlignment="1">
      <alignment horizontal="left" vertical="center" wrapText="1"/>
    </xf>
    <xf numFmtId="0" fontId="1" fillId="8" borderId="0" xfId="0" applyFont="1" applyFill="1" applyAlignment="1">
      <alignment horizontal="left" vertical="center"/>
    </xf>
    <xf numFmtId="0" fontId="0" fillId="0" borderId="0" xfId="0" applyAlignment="1">
      <alignment horizontal="left" vertical="center"/>
    </xf>
    <xf numFmtId="0" fontId="12" fillId="7" borderId="0" xfId="0" applyFont="1" applyFill="1" applyAlignment="1">
      <alignment horizontal="left" vertical="center" wrapText="1"/>
    </xf>
    <xf numFmtId="0" fontId="12" fillId="7" borderId="0" xfId="0" applyFont="1" applyFill="1" applyAlignment="1">
      <alignment horizontal="left" vertical="center"/>
    </xf>
    <xf numFmtId="0" fontId="0" fillId="5" borderId="0" xfId="0" applyFill="1" applyBorder="1" applyAlignment="1" applyProtection="1">
      <alignment horizontal="left" vertical="center"/>
      <protection hidden="1"/>
    </xf>
    <xf numFmtId="0" fontId="0" fillId="5" borderId="11" xfId="0" applyFill="1" applyBorder="1" applyAlignment="1" applyProtection="1">
      <alignment horizontal="left" vertical="center"/>
      <protection hidden="1"/>
    </xf>
    <xf numFmtId="0" fontId="0" fillId="6" borderId="10" xfId="0" applyFill="1" applyBorder="1" applyAlignment="1" applyProtection="1">
      <alignment horizontal="left"/>
      <protection locked="0"/>
    </xf>
    <xf numFmtId="0" fontId="0" fillId="6" borderId="12" xfId="0" applyFill="1" applyBorder="1" applyAlignment="1" applyProtection="1">
      <alignment horizontal="left"/>
      <protection locked="0"/>
    </xf>
    <xf numFmtId="0" fontId="25"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wrapText="1"/>
      <protection hidden="1"/>
    </xf>
    <xf numFmtId="0" fontId="10" fillId="0" borderId="0" xfId="0" applyFont="1" applyFill="1" applyBorder="1" applyAlignment="1" applyProtection="1">
      <alignment horizontal="left"/>
      <protection hidden="1"/>
    </xf>
    <xf numFmtId="0" fontId="37" fillId="0" borderId="0" xfId="0" applyFont="1" applyFill="1" applyBorder="1" applyAlignment="1" applyProtection="1">
      <alignment horizontal="left" vertical="center"/>
      <protection hidden="1"/>
    </xf>
    <xf numFmtId="0" fontId="9" fillId="0" borderId="0" xfId="0" applyFont="1" applyFill="1" applyBorder="1" applyAlignment="1" applyProtection="1">
      <alignment horizontal="left" vertical="center" wrapText="1"/>
      <protection hidden="1"/>
    </xf>
    <xf numFmtId="0" fontId="5" fillId="0" borderId="0" xfId="0" applyFont="1" applyBorder="1" applyAlignment="1">
      <alignment horizontal="left" wrapText="1"/>
    </xf>
    <xf numFmtId="0" fontId="24" fillId="0" borderId="0" xfId="0" applyFont="1" applyFill="1" applyBorder="1" applyAlignment="1" applyProtection="1">
      <alignment horizontal="left" vertical="center" wrapText="1"/>
      <protection hidden="1"/>
    </xf>
    <xf numFmtId="0" fontId="0" fillId="5" borderId="0" xfId="0" applyFill="1" applyBorder="1" applyAlignment="1" applyProtection="1">
      <alignment vertical="center"/>
      <protection locked="0"/>
    </xf>
    <xf numFmtId="0" fontId="0" fillId="5" borderId="11" xfId="0" applyFill="1" applyBorder="1" applyAlignment="1" applyProtection="1">
      <alignment vertical="center"/>
      <protection locked="0"/>
    </xf>
    <xf numFmtId="0" fontId="0" fillId="5" borderId="0" xfId="0" applyFill="1" applyBorder="1" applyAlignment="1" applyProtection="1">
      <alignment horizontal="left"/>
      <protection hidden="1"/>
    </xf>
    <xf numFmtId="0" fontId="0" fillId="5" borderId="11" xfId="0" applyFill="1" applyBorder="1" applyAlignment="1" applyProtection="1">
      <alignment horizontal="left"/>
      <protection hidden="1"/>
    </xf>
    <xf numFmtId="0" fontId="0" fillId="5" borderId="0" xfId="0" applyFill="1" applyBorder="1" applyAlignment="1" applyProtection="1">
      <alignment horizontal="center"/>
      <protection hidden="1"/>
    </xf>
    <xf numFmtId="0" fontId="0" fillId="5" borderId="11" xfId="0" applyFill="1" applyBorder="1" applyAlignment="1" applyProtection="1">
      <alignment horizontal="center"/>
      <protection hidden="1"/>
    </xf>
    <xf numFmtId="0" fontId="0" fillId="5" borderId="0" xfId="0" applyFill="1" applyBorder="1" applyAlignment="1" applyProtection="1">
      <alignment vertical="center" wrapText="1"/>
      <protection locked="0"/>
    </xf>
    <xf numFmtId="0" fontId="0" fillId="5" borderId="11" xfId="0" applyFill="1" applyBorder="1" applyAlignment="1" applyProtection="1">
      <alignment vertical="center" wrapText="1"/>
      <protection locked="0"/>
    </xf>
    <xf numFmtId="0" fontId="6" fillId="5" borderId="0" xfId="0" applyFont="1" applyFill="1" applyBorder="1" applyAlignment="1" applyProtection="1">
      <alignment vertical="center" wrapText="1"/>
      <protection locked="0"/>
    </xf>
    <xf numFmtId="0" fontId="6" fillId="5" borderId="11" xfId="0" applyFont="1" applyFill="1" applyBorder="1" applyAlignment="1" applyProtection="1">
      <alignment vertical="center" wrapText="1"/>
      <protection locked="0"/>
    </xf>
    <xf numFmtId="0" fontId="8" fillId="0" borderId="0" xfId="0" applyFont="1" applyAlignment="1" applyProtection="1">
      <alignment horizontal="left" vertical="center" wrapText="1"/>
      <protection hidden="1"/>
    </xf>
    <xf numFmtId="0" fontId="0" fillId="0" borderId="0" xfId="0" applyAlignment="1">
      <alignment horizontal="left" vertical="center" wrapText="1"/>
    </xf>
    <xf numFmtId="0" fontId="5" fillId="2" borderId="0" xfId="0" applyFont="1" applyFill="1" applyAlignment="1" applyProtection="1">
      <alignment horizontal="left"/>
      <protection locked="0"/>
    </xf>
    <xf numFmtId="49" fontId="1" fillId="2" borderId="0" xfId="0" applyNumberFormat="1" applyFont="1" applyFill="1" applyAlignment="1" applyProtection="1">
      <alignment vertical="center"/>
      <protection locked="0"/>
    </xf>
    <xf numFmtId="49" fontId="5" fillId="6" borderId="0" xfId="0" applyNumberFormat="1" applyFont="1" applyFill="1" applyBorder="1" applyAlignment="1" applyProtection="1">
      <alignment horizontal="left" vertical="center" wrapText="1"/>
      <protection locked="0"/>
    </xf>
    <xf numFmtId="49" fontId="5" fillId="6" borderId="0" xfId="0" applyNumberFormat="1" applyFont="1" applyFill="1" applyBorder="1" applyAlignment="1" applyProtection="1">
      <alignment horizontal="left" vertical="center"/>
      <protection locked="0"/>
    </xf>
  </cellXfs>
  <cellStyles count="10">
    <cellStyle name="Hyperlink 2" xfId="8" xr:uid="{00000000-0005-0000-0000-000001000000}"/>
    <cellStyle name="Link" xfId="1" builtinId="8"/>
    <cellStyle name="Prozent" xfId="2" builtinId="5"/>
    <cellStyle name="Standard" xfId="0" builtinId="0"/>
    <cellStyle name="Standard 2" xfId="3" xr:uid="{00000000-0005-0000-0000-000004000000}"/>
    <cellStyle name="Standard 2 2" xfId="9" xr:uid="{00000000-0005-0000-0000-000005000000}"/>
    <cellStyle name="Standard 3" xfId="4" xr:uid="{00000000-0005-0000-0000-000006000000}"/>
    <cellStyle name="Standard 3 2" xfId="7" xr:uid="{00000000-0005-0000-0000-000007000000}"/>
    <cellStyle name="Standard 4" xfId="6" xr:uid="{00000000-0005-0000-0000-000008000000}"/>
    <cellStyle name="Standard_Parameter2" xfId="5" xr:uid="{00000000-0005-0000-0000-000009000000}"/>
  </cellStyles>
  <dxfs count="23">
    <dxf>
      <fill>
        <patternFill>
          <bgColor indexed="13"/>
        </patternFill>
      </fill>
    </dxf>
    <dxf>
      <fill>
        <patternFill>
          <bgColor indexed="13"/>
        </patternFill>
      </fill>
    </dxf>
    <dxf>
      <fill>
        <patternFill>
          <bgColor indexed="13"/>
        </patternFill>
      </fill>
    </dxf>
    <dxf>
      <font>
        <condense val="0"/>
        <extend val="0"/>
        <color indexed="9"/>
      </font>
      <fill>
        <patternFill patternType="none">
          <bgColor indexed="65"/>
        </patternFill>
      </fill>
    </dxf>
    <dxf>
      <fill>
        <patternFill>
          <bgColor rgb="FFFFFFCC"/>
        </patternFill>
      </fill>
    </dxf>
    <dxf>
      <font>
        <condense val="0"/>
        <extend val="0"/>
        <color indexed="10"/>
      </font>
      <fill>
        <patternFill patternType="solid">
          <bgColor indexed="42"/>
        </patternFill>
      </fill>
    </dxf>
    <dxf>
      <fill>
        <patternFill>
          <bgColor indexed="43"/>
        </patternFill>
      </fill>
    </dxf>
    <dxf>
      <font>
        <condense val="0"/>
        <extend val="0"/>
        <color indexed="9"/>
      </font>
      <fill>
        <patternFill patternType="none">
          <bgColor indexed="65"/>
        </patternFill>
      </fill>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6"/>
        </patternFill>
      </fill>
    </dxf>
    <dxf>
      <fill>
        <patternFill>
          <bgColor indexed="26"/>
        </patternFill>
      </fill>
    </dxf>
    <dxf>
      <font>
        <condense val="0"/>
        <extend val="0"/>
        <color indexed="9"/>
      </font>
      <fill>
        <patternFill patternType="none">
          <bgColor indexed="65"/>
        </patternFill>
      </fill>
    </dxf>
    <dxf>
      <font>
        <condense val="0"/>
        <extend val="0"/>
        <color indexed="9"/>
      </font>
    </dxf>
    <dxf>
      <font>
        <condense val="0"/>
        <extend val="0"/>
        <color auto="1"/>
      </font>
      <fill>
        <patternFill>
          <bgColor indexed="43"/>
        </patternFill>
      </fill>
    </dxf>
    <dxf>
      <font>
        <condense val="0"/>
        <extend val="0"/>
        <color indexed="9"/>
      </font>
    </dxf>
    <dxf>
      <fill>
        <patternFill>
          <bgColor indexed="43"/>
        </patternFill>
      </fill>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2F48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ctrlProps/ctrlProp1.xml><?xml version="1.0" encoding="utf-8"?>
<formControlPr xmlns="http://schemas.microsoft.com/office/spreadsheetml/2009/9/main" objectType="Drop" dropLines="50" dropStyle="combo" dx="18" fmlaLink="'SO2'!$E$2" fmlaRange="'SO2'!$B$3:$B$28" sel="26" val="0"/>
</file>

<file path=xl/ctrlProps/ctrlProp10.xml><?xml version="1.0" encoding="utf-8"?>
<formControlPr xmlns="http://schemas.microsoft.com/office/spreadsheetml/2009/9/main" objectType="Drop" dropLines="50" dropStyle="combo" dx="18" fmlaLink="'pH-Wert'!$B$1" fmlaRange="'pH-Wert'!$B$3:$B$19" sel="17" val="0"/>
</file>

<file path=xl/ctrlProps/ctrlProp11.xml><?xml version="1.0" encoding="utf-8"?>
<formControlPr xmlns="http://schemas.microsoft.com/office/spreadsheetml/2009/9/main" objectType="Drop" dropLines="50" dropStyle="combo" dx="20" fmlaLink="Gesamtsäure!$B$25" fmlaRange="Gesamtsäure!$B$26:$B$31" sel="6" val="0"/>
</file>

<file path=xl/ctrlProps/ctrlProp2.xml><?xml version="1.0" encoding="utf-8"?>
<formControlPr xmlns="http://schemas.microsoft.com/office/spreadsheetml/2009/9/main" objectType="Drop" dropLines="50" dropStyle="combo" dx="18" fmlaLink="'SO2'!$F$2" fmlaRange="'SO2'!$B$3:$B$28" sel="26" val="0"/>
</file>

<file path=xl/ctrlProps/ctrlProp3.xml><?xml version="1.0" encoding="utf-8"?>
<formControlPr xmlns="http://schemas.microsoft.com/office/spreadsheetml/2009/9/main" objectType="Drop" dropLines="15" dropStyle="combo" dx="18" fmlaLink="Teilnehmerdaten!$D$4" fmlaRange="Teilnehmerdaten!$G$5:$G$6" sel="2" val="0"/>
</file>

<file path=xl/ctrlProps/ctrlProp4.xml><?xml version="1.0" encoding="utf-8"?>
<formControlPr xmlns="http://schemas.microsoft.com/office/spreadsheetml/2009/9/main" objectType="Drop" dropLines="50" dropStyle="combo" dx="18" fmlaLink="Lagerung!$B$1" fmlaRange="Lagerung!$B$3:$B$9" sel="7" val="0"/>
</file>

<file path=xl/ctrlProps/ctrlProp5.xml><?xml version="1.0" encoding="utf-8"?>
<formControlPr xmlns="http://schemas.microsoft.com/office/spreadsheetml/2009/9/main" objectType="Drop" dropLines="50" dropStyle="combo" dx="18" fmlaLink="Lagerung!$D$1" fmlaRange="Lagerung!$B$3:$B$9" sel="7" val="0"/>
</file>

<file path=xl/ctrlProps/ctrlProp6.xml><?xml version="1.0" encoding="utf-8"?>
<formControlPr xmlns="http://schemas.microsoft.com/office/spreadsheetml/2009/9/main" objectType="Drop" dropLines="50" dropStyle="combo" dx="18" fmlaLink="Dichte!$B$1" fmlaRange="Dichte!$B$3:$B$25" sel="23" val="0"/>
</file>

<file path=xl/ctrlProps/ctrlProp7.xml><?xml version="1.0" encoding="utf-8"?>
<formControlPr xmlns="http://schemas.microsoft.com/office/spreadsheetml/2009/9/main" objectType="Drop" dropLines="50" dropStyle="combo" dx="18" fmlaLink="Brix!$B$1" fmlaRange="Brix!$B$3:$B$15" sel="13" val="0"/>
</file>

<file path=xl/ctrlProps/ctrlProp8.xml><?xml version="1.0" encoding="utf-8"?>
<formControlPr xmlns="http://schemas.microsoft.com/office/spreadsheetml/2009/9/main" objectType="Drop" dropLines="50" dropStyle="combo" dx="18" fmlaLink="Gesamtsäure!$B$1" fmlaRange="Gesamtsäure!$B$3:$B$20" sel="18" val="0"/>
</file>

<file path=xl/ctrlProps/ctrlProp9.xml><?xml version="1.0" encoding="utf-8"?>
<formControlPr xmlns="http://schemas.microsoft.com/office/spreadsheetml/2009/9/main" objectType="Drop" dropLines="50" dropStyle="combo" dx="18" fmlaLink="Ethanol!$B$1" fmlaRange="Ethanol!$B$3:$B$14" sel="1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34506</xdr:colOff>
      <xdr:row>41</xdr:row>
      <xdr:rowOff>138023</xdr:rowOff>
    </xdr:to>
    <xdr:pic>
      <xdr:nvPicPr>
        <xdr:cNvPr id="13406" name="Picture 1">
          <a:extLst>
            <a:ext uri="{FF2B5EF4-FFF2-40B4-BE49-F238E27FC236}">
              <a16:creationId xmlns:a16="http://schemas.microsoft.com/office/drawing/2014/main" id="{00000000-0008-0000-0100-00005E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1155"/>
          <a:ext cx="5589917" cy="7384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39</xdr:row>
          <xdr:rowOff>7620</xdr:rowOff>
        </xdr:from>
        <xdr:to>
          <xdr:col>7</xdr:col>
          <xdr:colOff>579120</xdr:colOff>
          <xdr:row>40</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7620</xdr:rowOff>
        </xdr:from>
        <xdr:to>
          <xdr:col>7</xdr:col>
          <xdr:colOff>579120</xdr:colOff>
          <xdr:row>42</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16</xdr:row>
          <xdr:rowOff>76200</xdr:rowOff>
        </xdr:from>
        <xdr:to>
          <xdr:col>6</xdr:col>
          <xdr:colOff>891540</xdr:colOff>
          <xdr:row>16</xdr:row>
          <xdr:rowOff>358140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7620</xdr:rowOff>
        </xdr:from>
        <xdr:to>
          <xdr:col>7</xdr:col>
          <xdr:colOff>579120</xdr:colOff>
          <xdr:row>44</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7620</xdr:rowOff>
        </xdr:from>
        <xdr:to>
          <xdr:col>7</xdr:col>
          <xdr:colOff>579120</xdr:colOff>
          <xdr:row>46</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50</xdr:row>
          <xdr:rowOff>7620</xdr:rowOff>
        </xdr:from>
        <xdr:to>
          <xdr:col>7</xdr:col>
          <xdr:colOff>579120</xdr:colOff>
          <xdr:row>51</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52</xdr:row>
          <xdr:rowOff>7620</xdr:rowOff>
        </xdr:from>
        <xdr:to>
          <xdr:col>7</xdr:col>
          <xdr:colOff>579120</xdr:colOff>
          <xdr:row>53</xdr:row>
          <xdr:rowOff>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54</xdr:row>
          <xdr:rowOff>7620</xdr:rowOff>
        </xdr:from>
        <xdr:to>
          <xdr:col>7</xdr:col>
          <xdr:colOff>579120</xdr:colOff>
          <xdr:row>55</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57</xdr:row>
          <xdr:rowOff>7620</xdr:rowOff>
        </xdr:from>
        <xdr:to>
          <xdr:col>7</xdr:col>
          <xdr:colOff>579120</xdr:colOff>
          <xdr:row>58</xdr:row>
          <xdr:rowOff>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59</xdr:row>
          <xdr:rowOff>7620</xdr:rowOff>
        </xdr:from>
        <xdr:to>
          <xdr:col>7</xdr:col>
          <xdr:colOff>579120</xdr:colOff>
          <xdr:row>60</xdr:row>
          <xdr:rowOff>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8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55</xdr:row>
          <xdr:rowOff>22860</xdr:rowOff>
        </xdr:from>
        <xdr:to>
          <xdr:col>5</xdr:col>
          <xdr:colOff>30480</xdr:colOff>
          <xdr:row>56</xdr:row>
          <xdr:rowOff>15240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8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aten\TABELLEN\LVU\Ergebnistabellen\2007\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8.bin"/><Relationship Id="rId16"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style="40" customWidth="1"/>
    <col min="3" max="3" width="30.44140625" style="40" customWidth="1"/>
    <col min="4" max="16384" width="11.44140625" style="40"/>
  </cols>
  <sheetData>
    <row r="1" spans="1:3" ht="30.75" customHeight="1" x14ac:dyDescent="0.3">
      <c r="A1" s="136" t="s">
        <v>47</v>
      </c>
      <c r="B1" s="137"/>
      <c r="C1" s="137"/>
    </row>
    <row r="2" spans="1:3" ht="51.75" customHeight="1" x14ac:dyDescent="0.25">
      <c r="A2" s="139" t="s">
        <v>82</v>
      </c>
      <c r="B2" s="140"/>
      <c r="C2" s="140"/>
    </row>
    <row r="3" spans="1:3" ht="74.25" customHeight="1" x14ac:dyDescent="0.25">
      <c r="A3" s="138" t="s">
        <v>83</v>
      </c>
      <c r="B3" s="138"/>
      <c r="C3" s="138"/>
    </row>
    <row r="4" spans="1:3" ht="80.400000000000006" customHeight="1" x14ac:dyDescent="0.35">
      <c r="A4" s="138" t="s">
        <v>84</v>
      </c>
      <c r="B4" s="141"/>
      <c r="C4" s="141"/>
    </row>
    <row r="5" spans="1:3" ht="30.3" customHeight="1" x14ac:dyDescent="0.3">
      <c r="A5" s="142"/>
      <c r="B5" s="142"/>
      <c r="C5" s="142"/>
    </row>
    <row r="6" spans="1:3" ht="30.3" customHeight="1" x14ac:dyDescent="0.25">
      <c r="A6" s="41" t="s">
        <v>48</v>
      </c>
    </row>
    <row r="7" spans="1:3" ht="54" customHeight="1" x14ac:dyDescent="0.25">
      <c r="A7" s="134" t="s">
        <v>49</v>
      </c>
      <c r="B7" s="135"/>
      <c r="C7" s="135"/>
    </row>
    <row r="9" spans="1:3" x14ac:dyDescent="0.25">
      <c r="A9" s="42" t="s">
        <v>50</v>
      </c>
      <c r="B9" s="42" t="s">
        <v>51</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39">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14</v>
      </c>
      <c r="H1" s="73">
        <f>COUNTA(A2:G38)</f>
        <v>0</v>
      </c>
    </row>
    <row r="2" spans="1:8" x14ac:dyDescent="0.3">
      <c r="A2" s="186"/>
      <c r="B2" s="186"/>
      <c r="C2" s="186"/>
      <c r="D2" s="186"/>
      <c r="E2" s="186"/>
      <c r="F2" s="186"/>
      <c r="G2" s="186"/>
    </row>
    <row r="3" spans="1:8" x14ac:dyDescent="0.3">
      <c r="A3" s="186"/>
      <c r="B3" s="186"/>
      <c r="C3" s="186"/>
      <c r="D3" s="186"/>
      <c r="E3" s="186"/>
      <c r="F3" s="186"/>
      <c r="G3" s="186"/>
    </row>
    <row r="4" spans="1:8" x14ac:dyDescent="0.3">
      <c r="A4" s="186"/>
      <c r="B4" s="186"/>
      <c r="C4" s="186"/>
      <c r="D4" s="186"/>
      <c r="E4" s="186"/>
      <c r="F4" s="186"/>
      <c r="G4" s="186"/>
    </row>
    <row r="5" spans="1:8" x14ac:dyDescent="0.3">
      <c r="A5" s="186"/>
      <c r="B5" s="186"/>
      <c r="C5" s="186"/>
      <c r="D5" s="186"/>
      <c r="E5" s="186"/>
      <c r="F5" s="186"/>
      <c r="G5" s="186"/>
    </row>
    <row r="6" spans="1:8" x14ac:dyDescent="0.3">
      <c r="A6" s="186"/>
      <c r="B6" s="186"/>
      <c r="C6" s="186"/>
      <c r="D6" s="186"/>
      <c r="E6" s="186"/>
      <c r="F6" s="186"/>
      <c r="G6" s="186"/>
    </row>
    <row r="7" spans="1:8" x14ac:dyDescent="0.3">
      <c r="A7" s="186"/>
      <c r="B7" s="186"/>
      <c r="C7" s="186"/>
      <c r="D7" s="186"/>
      <c r="E7" s="186"/>
      <c r="F7" s="186"/>
      <c r="G7" s="186"/>
    </row>
    <row r="8" spans="1:8" x14ac:dyDescent="0.3">
      <c r="A8" s="186"/>
      <c r="B8" s="186"/>
      <c r="C8" s="186"/>
      <c r="D8" s="186"/>
      <c r="E8" s="186"/>
      <c r="F8" s="186"/>
      <c r="G8" s="186"/>
    </row>
    <row r="9" spans="1:8" x14ac:dyDescent="0.3">
      <c r="A9" s="186"/>
      <c r="B9" s="186"/>
      <c r="C9" s="186"/>
      <c r="D9" s="186"/>
      <c r="E9" s="186"/>
      <c r="F9" s="186"/>
      <c r="G9" s="186"/>
    </row>
    <row r="10" spans="1:8" x14ac:dyDescent="0.3">
      <c r="A10" s="186"/>
      <c r="B10" s="186"/>
      <c r="C10" s="186"/>
      <c r="D10" s="186"/>
      <c r="E10" s="186"/>
      <c r="F10" s="186"/>
      <c r="G10" s="186"/>
    </row>
    <row r="11" spans="1:8" x14ac:dyDescent="0.3">
      <c r="A11" s="186"/>
      <c r="B11" s="186"/>
      <c r="C11" s="186"/>
      <c r="D11" s="186"/>
      <c r="E11" s="186"/>
      <c r="F11" s="186"/>
      <c r="G11" s="186"/>
    </row>
    <row r="12" spans="1:8" x14ac:dyDescent="0.3">
      <c r="A12" s="186"/>
      <c r="B12" s="186"/>
      <c r="C12" s="186"/>
      <c r="D12" s="186"/>
      <c r="E12" s="186"/>
      <c r="F12" s="186"/>
      <c r="G12" s="186"/>
    </row>
    <row r="13" spans="1:8" x14ac:dyDescent="0.3">
      <c r="A13" s="186"/>
      <c r="B13" s="186"/>
      <c r="C13" s="186"/>
      <c r="D13" s="186"/>
      <c r="E13" s="186"/>
      <c r="F13" s="186"/>
      <c r="G13" s="186"/>
    </row>
    <row r="14" spans="1:8" x14ac:dyDescent="0.3">
      <c r="A14" s="186"/>
      <c r="B14" s="186"/>
      <c r="C14" s="186"/>
      <c r="D14" s="186"/>
      <c r="E14" s="186"/>
      <c r="F14" s="186"/>
      <c r="G14" s="186"/>
    </row>
    <row r="15" spans="1:8" x14ac:dyDescent="0.3">
      <c r="A15" s="186"/>
      <c r="B15" s="186"/>
      <c r="C15" s="186"/>
      <c r="D15" s="186"/>
      <c r="E15" s="186"/>
      <c r="F15" s="186"/>
      <c r="G15" s="186"/>
    </row>
    <row r="16" spans="1:8" x14ac:dyDescent="0.3">
      <c r="A16" s="186"/>
      <c r="B16" s="186"/>
      <c r="C16" s="186"/>
      <c r="D16" s="186"/>
      <c r="E16" s="186"/>
      <c r="F16" s="186"/>
      <c r="G16" s="186"/>
    </row>
    <row r="17" spans="1:7" x14ac:dyDescent="0.3">
      <c r="A17" s="186"/>
      <c r="B17" s="186"/>
      <c r="C17" s="186"/>
      <c r="D17" s="186"/>
      <c r="E17" s="186"/>
      <c r="F17" s="186"/>
      <c r="G17" s="186"/>
    </row>
    <row r="18" spans="1:7" x14ac:dyDescent="0.3">
      <c r="A18" s="186"/>
      <c r="B18" s="186"/>
      <c r="C18" s="186"/>
      <c r="D18" s="186"/>
      <c r="E18" s="186"/>
      <c r="F18" s="186"/>
      <c r="G18" s="186"/>
    </row>
    <row r="19" spans="1:7" x14ac:dyDescent="0.3">
      <c r="A19" s="186"/>
      <c r="B19" s="186"/>
      <c r="C19" s="186"/>
      <c r="D19" s="186"/>
      <c r="E19" s="186"/>
      <c r="F19" s="186"/>
      <c r="G19" s="186"/>
    </row>
    <row r="20" spans="1:7" x14ac:dyDescent="0.3">
      <c r="A20" s="186"/>
      <c r="B20" s="186"/>
      <c r="C20" s="186"/>
      <c r="D20" s="186"/>
      <c r="E20" s="186"/>
      <c r="F20" s="186"/>
      <c r="G20" s="186"/>
    </row>
    <row r="21" spans="1:7" x14ac:dyDescent="0.3">
      <c r="A21" s="186"/>
      <c r="B21" s="186"/>
      <c r="C21" s="186"/>
      <c r="D21" s="186"/>
      <c r="E21" s="186"/>
      <c r="F21" s="186"/>
      <c r="G21" s="186"/>
    </row>
    <row r="22" spans="1:7" x14ac:dyDescent="0.3">
      <c r="A22" s="186"/>
      <c r="B22" s="186"/>
      <c r="C22" s="186"/>
      <c r="D22" s="186"/>
      <c r="E22" s="186"/>
      <c r="F22" s="186"/>
      <c r="G22" s="186"/>
    </row>
    <row r="23" spans="1:7" x14ac:dyDescent="0.3">
      <c r="A23" s="186"/>
      <c r="B23" s="186"/>
      <c r="C23" s="186"/>
      <c r="D23" s="186"/>
      <c r="E23" s="186"/>
      <c r="F23" s="186"/>
      <c r="G23" s="186"/>
    </row>
    <row r="24" spans="1:7" x14ac:dyDescent="0.3">
      <c r="A24" s="186"/>
      <c r="B24" s="186"/>
      <c r="C24" s="186"/>
      <c r="D24" s="186"/>
      <c r="E24" s="186"/>
      <c r="F24" s="186"/>
      <c r="G24" s="186"/>
    </row>
    <row r="25" spans="1:7" x14ac:dyDescent="0.3">
      <c r="A25" s="186"/>
      <c r="B25" s="186"/>
      <c r="C25" s="186"/>
      <c r="D25" s="186"/>
      <c r="E25" s="186"/>
      <c r="F25" s="186"/>
      <c r="G25" s="186"/>
    </row>
    <row r="26" spans="1:7" x14ac:dyDescent="0.3">
      <c r="A26" s="186"/>
      <c r="B26" s="186"/>
      <c r="C26" s="186"/>
      <c r="D26" s="186"/>
      <c r="E26" s="186"/>
      <c r="F26" s="186"/>
      <c r="G26" s="186"/>
    </row>
    <row r="27" spans="1:7" x14ac:dyDescent="0.3">
      <c r="A27" s="186"/>
      <c r="B27" s="186"/>
      <c r="C27" s="186"/>
      <c r="D27" s="186"/>
      <c r="E27" s="186"/>
      <c r="F27" s="186"/>
      <c r="G27" s="186"/>
    </row>
    <row r="28" spans="1:7" x14ac:dyDescent="0.3">
      <c r="A28" s="186"/>
      <c r="B28" s="186"/>
      <c r="C28" s="186"/>
      <c r="D28" s="186"/>
      <c r="E28" s="186"/>
      <c r="F28" s="186"/>
      <c r="G28" s="186"/>
    </row>
    <row r="29" spans="1:7" x14ac:dyDescent="0.3">
      <c r="A29" s="186"/>
      <c r="B29" s="186"/>
      <c r="C29" s="186"/>
      <c r="D29" s="186"/>
      <c r="E29" s="186"/>
      <c r="F29" s="186"/>
      <c r="G29" s="186"/>
    </row>
    <row r="30" spans="1:7" x14ac:dyDescent="0.3">
      <c r="A30" s="186"/>
      <c r="B30" s="186"/>
      <c r="C30" s="186"/>
      <c r="D30" s="186"/>
      <c r="E30" s="186"/>
      <c r="F30" s="186"/>
      <c r="G30" s="186"/>
    </row>
    <row r="31" spans="1:7" x14ac:dyDescent="0.3">
      <c r="A31" s="186"/>
      <c r="B31" s="186"/>
      <c r="C31" s="186"/>
      <c r="D31" s="186"/>
      <c r="E31" s="186"/>
      <c r="F31" s="186"/>
      <c r="G31" s="186"/>
    </row>
    <row r="32" spans="1:7" x14ac:dyDescent="0.3">
      <c r="A32" s="186"/>
      <c r="B32" s="186"/>
      <c r="C32" s="186"/>
      <c r="D32" s="186"/>
      <c r="E32" s="186"/>
      <c r="F32" s="186"/>
      <c r="G32" s="186"/>
    </row>
    <row r="33" spans="1:7" x14ac:dyDescent="0.3">
      <c r="A33" s="186"/>
      <c r="B33" s="186"/>
      <c r="C33" s="186"/>
      <c r="D33" s="186"/>
      <c r="E33" s="186"/>
      <c r="F33" s="186"/>
      <c r="G33" s="186"/>
    </row>
    <row r="34" spans="1:7" x14ac:dyDescent="0.3">
      <c r="A34" s="186"/>
      <c r="B34" s="186"/>
      <c r="C34" s="186"/>
      <c r="D34" s="186"/>
      <c r="E34" s="186"/>
      <c r="F34" s="186"/>
      <c r="G34" s="186"/>
    </row>
    <row r="35" spans="1:7" x14ac:dyDescent="0.3">
      <c r="A35" s="186"/>
      <c r="B35" s="186"/>
      <c r="C35" s="186"/>
      <c r="D35" s="186"/>
      <c r="E35" s="186"/>
      <c r="F35" s="186"/>
      <c r="G35" s="186"/>
    </row>
    <row r="36" spans="1:7" x14ac:dyDescent="0.3">
      <c r="A36" s="186"/>
      <c r="B36" s="186"/>
      <c r="C36" s="186"/>
      <c r="D36" s="186"/>
      <c r="E36" s="186"/>
      <c r="F36" s="186"/>
      <c r="G36" s="186"/>
    </row>
    <row r="37" spans="1:7" x14ac:dyDescent="0.3">
      <c r="A37" s="186"/>
      <c r="B37" s="186"/>
      <c r="C37" s="186"/>
      <c r="D37" s="186"/>
      <c r="E37" s="186"/>
      <c r="F37" s="186"/>
      <c r="G37" s="186"/>
    </row>
    <row r="38" spans="1:7" x14ac:dyDescent="0.3">
      <c r="A38" s="186"/>
      <c r="B38" s="186"/>
      <c r="C38" s="186"/>
      <c r="D38" s="186"/>
      <c r="E38" s="186"/>
      <c r="F38" s="186"/>
      <c r="G38" s="186"/>
    </row>
  </sheetData>
  <sheetProtection algorithmName="SHA-512" hashValue="WSOO3NnxJm2yv9J2FtAugttCrq7Re7RvwjCpMXc/m/zwEk2ivhkTPXSnPoo8ynXoRBjiZcxthv9DaN3u/QtP+Q==" saltValue="Mj3f/2ilSKLpyNHpbdAK5A=="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F28"/>
  <sheetViews>
    <sheetView workbookViewId="0">
      <selection activeCell="A2" sqref="A2:G2"/>
    </sheetView>
  </sheetViews>
  <sheetFormatPr baseColWidth="10" defaultColWidth="11.44140625" defaultRowHeight="15.6" x14ac:dyDescent="0.3"/>
  <cols>
    <col min="1" max="1" width="24.44140625" style="19" customWidth="1"/>
    <col min="2" max="2" width="55.109375" style="58" customWidth="1"/>
    <col min="3" max="3" width="11.44140625" style="19"/>
    <col min="4" max="4" width="26.6640625" style="19" bestFit="1" customWidth="1"/>
    <col min="5" max="16384" width="11.44140625" style="19"/>
  </cols>
  <sheetData>
    <row r="1" spans="1:6" ht="16.2" thickBot="1" x14ac:dyDescent="0.35">
      <c r="A1" s="25" t="str">
        <f>Ergebnisse!A23</f>
        <v>Probe A, SO2-Gehalt</v>
      </c>
      <c r="B1" s="55">
        <v>25</v>
      </c>
      <c r="C1" s="19">
        <f>MAX($A$3:$A$28)-1</f>
        <v>25</v>
      </c>
      <c r="E1" s="19" t="s">
        <v>127</v>
      </c>
      <c r="F1" s="19" t="s">
        <v>128</v>
      </c>
    </row>
    <row r="2" spans="1:6" ht="16.2" thickTop="1" x14ac:dyDescent="0.25">
      <c r="A2" s="30"/>
      <c r="B2" s="56" t="s">
        <v>25</v>
      </c>
      <c r="C2" s="19" t="s">
        <v>27</v>
      </c>
      <c r="E2" s="19">
        <v>26</v>
      </c>
      <c r="F2" s="19">
        <v>26</v>
      </c>
    </row>
    <row r="3" spans="1:6" x14ac:dyDescent="0.3">
      <c r="A3" s="21">
        <v>1</v>
      </c>
      <c r="B3" s="57" t="s">
        <v>63</v>
      </c>
      <c r="C3" s="20"/>
      <c r="D3" s="69" t="s">
        <v>120</v>
      </c>
    </row>
    <row r="4" spans="1:6" x14ac:dyDescent="0.3">
      <c r="A4" s="21">
        <v>2</v>
      </c>
      <c r="B4" s="57" t="s">
        <v>64</v>
      </c>
      <c r="C4" s="20"/>
      <c r="D4" s="69" t="s">
        <v>145</v>
      </c>
    </row>
    <row r="5" spans="1:6" ht="26.4" x14ac:dyDescent="0.3">
      <c r="A5" s="21">
        <v>3</v>
      </c>
      <c r="B5" s="57" t="s">
        <v>86</v>
      </c>
      <c r="C5" s="32"/>
      <c r="D5" s="69" t="s">
        <v>145</v>
      </c>
    </row>
    <row r="6" spans="1:6" ht="26.4" x14ac:dyDescent="0.3">
      <c r="A6" s="21">
        <v>4</v>
      </c>
      <c r="B6" s="57" t="s">
        <v>87</v>
      </c>
      <c r="C6" s="32" t="s">
        <v>28</v>
      </c>
      <c r="D6" s="69" t="s">
        <v>145</v>
      </c>
    </row>
    <row r="7" spans="1:6" x14ac:dyDescent="0.3">
      <c r="A7" s="21">
        <v>5</v>
      </c>
      <c r="B7" s="57" t="s">
        <v>88</v>
      </c>
      <c r="C7" s="32"/>
      <c r="D7" s="69" t="s">
        <v>120</v>
      </c>
    </row>
    <row r="8" spans="1:6" ht="26.4" x14ac:dyDescent="0.3">
      <c r="A8" s="21">
        <v>6</v>
      </c>
      <c r="B8" s="57" t="s">
        <v>89</v>
      </c>
      <c r="C8" s="32" t="s">
        <v>28</v>
      </c>
      <c r="D8" s="69" t="s">
        <v>120</v>
      </c>
    </row>
    <row r="9" spans="1:6" x14ac:dyDescent="0.3">
      <c r="A9" s="21">
        <v>7</v>
      </c>
      <c r="B9" s="57" t="s">
        <v>138</v>
      </c>
      <c r="C9" s="32"/>
      <c r="D9" s="69" t="s">
        <v>149</v>
      </c>
    </row>
    <row r="10" spans="1:6" x14ac:dyDescent="0.3">
      <c r="A10" s="21">
        <v>8</v>
      </c>
      <c r="B10" s="57" t="s">
        <v>139</v>
      </c>
      <c r="C10" s="32"/>
      <c r="D10" s="69" t="s">
        <v>149</v>
      </c>
    </row>
    <row r="11" spans="1:6" ht="26.4" x14ac:dyDescent="0.3">
      <c r="A11" s="21">
        <v>9</v>
      </c>
      <c r="B11" s="57" t="s">
        <v>124</v>
      </c>
      <c r="C11" s="32"/>
      <c r="D11" s="20" t="s">
        <v>137</v>
      </c>
    </row>
    <row r="12" spans="1:6" ht="26.4" x14ac:dyDescent="0.3">
      <c r="A12" s="21">
        <v>10</v>
      </c>
      <c r="B12" s="57" t="s">
        <v>134</v>
      </c>
      <c r="C12" s="32"/>
      <c r="D12" s="69" t="s">
        <v>148</v>
      </c>
    </row>
    <row r="13" spans="1:6" x14ac:dyDescent="0.3">
      <c r="A13" s="21">
        <v>11</v>
      </c>
      <c r="B13" s="57" t="s">
        <v>96</v>
      </c>
      <c r="C13" s="32"/>
      <c r="D13" s="20" t="s">
        <v>121</v>
      </c>
    </row>
    <row r="14" spans="1:6" x14ac:dyDescent="0.3">
      <c r="A14" s="21">
        <v>12</v>
      </c>
      <c r="B14" s="57" t="s">
        <v>97</v>
      </c>
      <c r="C14" s="32"/>
      <c r="D14" s="69" t="s">
        <v>121</v>
      </c>
    </row>
    <row r="15" spans="1:6" ht="42" x14ac:dyDescent="0.3">
      <c r="A15" s="21">
        <v>13</v>
      </c>
      <c r="B15" s="57" t="s">
        <v>142</v>
      </c>
      <c r="C15" s="32"/>
      <c r="D15" s="69" t="s">
        <v>147</v>
      </c>
    </row>
    <row r="16" spans="1:6" x14ac:dyDescent="0.3">
      <c r="A16" s="21">
        <v>14</v>
      </c>
      <c r="B16" s="57" t="s">
        <v>117</v>
      </c>
      <c r="C16" s="32"/>
      <c r="D16" s="20" t="s">
        <v>123</v>
      </c>
    </row>
    <row r="17" spans="1:4" ht="28.8" x14ac:dyDescent="0.3">
      <c r="A17" s="21">
        <v>15</v>
      </c>
      <c r="B17" s="57" t="s">
        <v>155</v>
      </c>
      <c r="C17" s="32"/>
      <c r="D17" s="69" t="s">
        <v>135</v>
      </c>
    </row>
    <row r="18" spans="1:4" x14ac:dyDescent="0.3">
      <c r="A18" s="21">
        <v>16</v>
      </c>
      <c r="B18" s="57" t="s">
        <v>122</v>
      </c>
      <c r="C18" s="32"/>
      <c r="D18" s="20" t="s">
        <v>132</v>
      </c>
    </row>
    <row r="19" spans="1:4" x14ac:dyDescent="0.3">
      <c r="A19" s="21">
        <v>17</v>
      </c>
      <c r="B19" s="57" t="s">
        <v>140</v>
      </c>
      <c r="C19" s="32"/>
      <c r="D19" s="20" t="s">
        <v>141</v>
      </c>
    </row>
    <row r="20" spans="1:4" x14ac:dyDescent="0.3">
      <c r="A20" s="21">
        <v>18</v>
      </c>
      <c r="B20" s="57" t="s">
        <v>129</v>
      </c>
      <c r="C20" s="32"/>
      <c r="D20" s="69" t="s">
        <v>120</v>
      </c>
    </row>
    <row r="21" spans="1:4" ht="42" x14ac:dyDescent="0.3">
      <c r="A21" s="21">
        <v>19</v>
      </c>
      <c r="B21" s="57" t="s">
        <v>143</v>
      </c>
      <c r="C21" s="32"/>
      <c r="D21" s="69" t="s">
        <v>136</v>
      </c>
    </row>
    <row r="22" spans="1:4" x14ac:dyDescent="0.3">
      <c r="A22" s="21">
        <v>20</v>
      </c>
      <c r="B22" s="57" t="s">
        <v>130</v>
      </c>
      <c r="C22" s="32"/>
      <c r="D22" s="69" t="s">
        <v>146</v>
      </c>
    </row>
    <row r="23" spans="1:4" x14ac:dyDescent="0.3">
      <c r="A23" s="21">
        <v>21</v>
      </c>
      <c r="B23" s="57" t="s">
        <v>131</v>
      </c>
      <c r="C23" s="32"/>
      <c r="D23" s="69" t="s">
        <v>133</v>
      </c>
    </row>
    <row r="24" spans="1:4" x14ac:dyDescent="0.3">
      <c r="A24" s="21">
        <v>22</v>
      </c>
      <c r="B24" s="57" t="s">
        <v>285</v>
      </c>
      <c r="C24" s="32"/>
      <c r="D24" s="71" t="s">
        <v>150</v>
      </c>
    </row>
    <row r="25" spans="1:4" x14ac:dyDescent="0.3">
      <c r="A25" s="21">
        <v>23</v>
      </c>
      <c r="B25" s="57" t="s">
        <v>144</v>
      </c>
      <c r="C25" s="32"/>
      <c r="D25" s="69" t="s">
        <v>151</v>
      </c>
    </row>
    <row r="26" spans="1:4" x14ac:dyDescent="0.3">
      <c r="A26" s="21">
        <v>24</v>
      </c>
      <c r="B26" s="57" t="s">
        <v>235</v>
      </c>
      <c r="C26" s="32"/>
      <c r="D26" s="69" t="s">
        <v>234</v>
      </c>
    </row>
    <row r="27" spans="1:4" x14ac:dyDescent="0.3">
      <c r="A27" s="21">
        <v>25</v>
      </c>
      <c r="B27" s="57" t="s">
        <v>3</v>
      </c>
      <c r="C27" s="31"/>
      <c r="D27" s="20"/>
    </row>
    <row r="28" spans="1:4" x14ac:dyDescent="0.3">
      <c r="A28" s="21">
        <v>26</v>
      </c>
      <c r="B28" s="57" t="s">
        <v>187</v>
      </c>
      <c r="D28" s="20"/>
    </row>
  </sheetData>
  <phoneticPr fontId="0" type="noConversion"/>
  <conditionalFormatting sqref="B9">
    <cfRule type="expression" dxfId="2" priority="5" stopIfTrue="1">
      <formula>#REF!-$H$3=0</formula>
    </cfRule>
  </conditionalFormatting>
  <conditionalFormatting sqref="B10">
    <cfRule type="expression" dxfId="1" priority="4" stopIfTrue="1">
      <formula>#REF!-$H$3=0</formula>
    </cfRule>
  </conditionalFormatting>
  <conditionalFormatting sqref="D24">
    <cfRule type="expression" dxfId="0" priority="2" stopIfTrue="1">
      <formula>$J$3-#REF!=0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D9"/>
  <sheetViews>
    <sheetView workbookViewId="0">
      <selection activeCell="A2" sqref="A2:G2"/>
    </sheetView>
  </sheetViews>
  <sheetFormatPr baseColWidth="10" defaultRowHeight="13.8" x14ac:dyDescent="0.25"/>
  <cols>
    <col min="1" max="1" width="8.88671875" bestFit="1" customWidth="1"/>
    <col min="2" max="2" width="30.44140625" customWidth="1"/>
  </cols>
  <sheetData>
    <row r="1" spans="1:4" ht="31.8" thickBot="1" x14ac:dyDescent="0.35">
      <c r="A1" s="23" t="s">
        <v>107</v>
      </c>
      <c r="B1" s="24">
        <v>7</v>
      </c>
      <c r="C1" s="20">
        <f>MAX($A$3:$A$9)-1</f>
        <v>6</v>
      </c>
      <c r="D1">
        <v>7</v>
      </c>
    </row>
    <row r="2" spans="1:4" ht="31.8" thickTop="1" x14ac:dyDescent="0.3">
      <c r="A2" s="22" t="s">
        <v>24</v>
      </c>
      <c r="B2" s="22" t="s">
        <v>25</v>
      </c>
      <c r="C2" s="20" t="s">
        <v>26</v>
      </c>
    </row>
    <row r="3" spans="1:4" ht="15.6" x14ac:dyDescent="0.3">
      <c r="A3" s="21">
        <v>1</v>
      </c>
      <c r="B3" s="57" t="s">
        <v>108</v>
      </c>
      <c r="C3" s="20"/>
    </row>
    <row r="4" spans="1:4" ht="15.6" x14ac:dyDescent="0.3">
      <c r="A4" s="21">
        <v>2</v>
      </c>
      <c r="B4" s="57" t="s">
        <v>109</v>
      </c>
      <c r="C4" s="20"/>
    </row>
    <row r="5" spans="1:4" ht="26.4" x14ac:dyDescent="0.3">
      <c r="A5" s="21">
        <v>3</v>
      </c>
      <c r="B5" s="57" t="s">
        <v>113</v>
      </c>
      <c r="C5" s="32"/>
    </row>
    <row r="6" spans="1:4" x14ac:dyDescent="0.25">
      <c r="A6" s="21">
        <v>4</v>
      </c>
      <c r="B6" s="57" t="s">
        <v>110</v>
      </c>
    </row>
    <row r="7" spans="1:4" ht="15.6" x14ac:dyDescent="0.3">
      <c r="A7" s="21">
        <v>5</v>
      </c>
      <c r="B7" s="57" t="s">
        <v>152</v>
      </c>
      <c r="C7" s="32" t="s">
        <v>28</v>
      </c>
    </row>
    <row r="8" spans="1:4" ht="15.6" x14ac:dyDescent="0.3">
      <c r="A8" s="21">
        <v>6</v>
      </c>
      <c r="B8" s="57" t="s">
        <v>112</v>
      </c>
      <c r="C8" s="32" t="s">
        <v>28</v>
      </c>
    </row>
    <row r="9" spans="1:4" x14ac:dyDescent="0.25">
      <c r="A9" s="21">
        <v>7</v>
      </c>
      <c r="B9" s="98" t="s">
        <v>187</v>
      </c>
    </row>
  </sheetData>
  <phoneticPr fontId="0" type="noConversion"/>
  <pageMargins left="0.78740157499999996" right="0.78740157499999996" top="0.984251969" bottom="0.984251969" header="0.4921259845" footer="0.492125984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5"/>
  <sheetViews>
    <sheetView workbookViewId="0">
      <selection activeCell="A2" sqref="A2:G2"/>
    </sheetView>
  </sheetViews>
  <sheetFormatPr baseColWidth="10" defaultColWidth="11.44140625" defaultRowHeight="13.8" x14ac:dyDescent="0.25"/>
  <cols>
    <col min="1" max="1" width="24.44140625" style="80" customWidth="1"/>
    <col min="2" max="2" width="55.109375" style="80" customWidth="1"/>
    <col min="3" max="16384" width="11.44140625" style="80"/>
  </cols>
  <sheetData>
    <row r="1" spans="1:3" ht="14.4" thickBot="1" x14ac:dyDescent="0.3">
      <c r="A1" s="78" t="s">
        <v>166</v>
      </c>
      <c r="B1" s="79">
        <v>23</v>
      </c>
      <c r="C1" s="80">
        <f>MAX($A$3:$A$25)-1</f>
        <v>22</v>
      </c>
    </row>
    <row r="2" spans="1:3" ht="14.4" thickTop="1" x14ac:dyDescent="0.25">
      <c r="A2" s="81"/>
      <c r="B2" s="82" t="s">
        <v>25</v>
      </c>
      <c r="C2" s="80" t="s">
        <v>27</v>
      </c>
    </row>
    <row r="3" spans="1:3" x14ac:dyDescent="0.25">
      <c r="A3" s="83">
        <v>1</v>
      </c>
      <c r="B3" s="84" t="s">
        <v>167</v>
      </c>
      <c r="C3" s="85"/>
    </row>
    <row r="4" spans="1:3" x14ac:dyDescent="0.25">
      <c r="A4" s="83">
        <v>2</v>
      </c>
      <c r="B4" s="84" t="s">
        <v>168</v>
      </c>
      <c r="C4" s="86" t="s">
        <v>28</v>
      </c>
    </row>
    <row r="5" spans="1:3" x14ac:dyDescent="0.25">
      <c r="A5" s="83">
        <v>3</v>
      </c>
      <c r="B5" s="84" t="s">
        <v>169</v>
      </c>
      <c r="C5" s="86"/>
    </row>
    <row r="6" spans="1:3" x14ac:dyDescent="0.25">
      <c r="A6" s="83">
        <v>4</v>
      </c>
      <c r="B6" s="84" t="s">
        <v>170</v>
      </c>
      <c r="C6" s="86" t="s">
        <v>28</v>
      </c>
    </row>
    <row r="7" spans="1:3" x14ac:dyDescent="0.25">
      <c r="A7" s="83">
        <v>5</v>
      </c>
      <c r="B7" s="84" t="s">
        <v>171</v>
      </c>
      <c r="C7" s="86"/>
    </row>
    <row r="8" spans="1:3" x14ac:dyDescent="0.25">
      <c r="A8" s="83">
        <v>6</v>
      </c>
      <c r="B8" s="84" t="s">
        <v>172</v>
      </c>
      <c r="C8" s="86"/>
    </row>
    <row r="9" spans="1:3" x14ac:dyDescent="0.25">
      <c r="A9" s="83">
        <v>7</v>
      </c>
      <c r="B9" s="84" t="s">
        <v>173</v>
      </c>
      <c r="C9" s="86"/>
    </row>
    <row r="10" spans="1:3" x14ac:dyDescent="0.25">
      <c r="A10" s="83">
        <v>8</v>
      </c>
      <c r="B10" s="84" t="s">
        <v>174</v>
      </c>
      <c r="C10" s="86"/>
    </row>
    <row r="11" spans="1:3" x14ac:dyDescent="0.25">
      <c r="A11" s="83">
        <v>9</v>
      </c>
      <c r="B11" s="84" t="s">
        <v>175</v>
      </c>
      <c r="C11" s="86"/>
    </row>
    <row r="12" spans="1:3" x14ac:dyDescent="0.25">
      <c r="A12" s="83">
        <v>10</v>
      </c>
      <c r="B12" s="84" t="s">
        <v>176</v>
      </c>
      <c r="C12" s="86"/>
    </row>
    <row r="13" spans="1:3" ht="27.6" x14ac:dyDescent="0.25">
      <c r="A13" s="83">
        <v>11</v>
      </c>
      <c r="B13" s="84" t="s">
        <v>177</v>
      </c>
      <c r="C13" s="86"/>
    </row>
    <row r="14" spans="1:3" x14ac:dyDescent="0.25">
      <c r="A14" s="83">
        <v>12</v>
      </c>
      <c r="B14" s="84" t="s">
        <v>178</v>
      </c>
      <c r="C14" s="86"/>
    </row>
    <row r="15" spans="1:3" x14ac:dyDescent="0.25">
      <c r="A15" s="83">
        <v>13</v>
      </c>
      <c r="B15" s="84" t="s">
        <v>179</v>
      </c>
      <c r="C15" s="86"/>
    </row>
    <row r="16" spans="1:3" x14ac:dyDescent="0.25">
      <c r="A16" s="83">
        <v>14</v>
      </c>
      <c r="B16" s="84" t="s">
        <v>180</v>
      </c>
      <c r="C16" s="86"/>
    </row>
    <row r="17" spans="1:3" ht="41.4" x14ac:dyDescent="0.25">
      <c r="A17" s="83">
        <v>15</v>
      </c>
      <c r="B17" s="84" t="s">
        <v>181</v>
      </c>
      <c r="C17" s="86"/>
    </row>
    <row r="18" spans="1:3" ht="27.6" x14ac:dyDescent="0.25">
      <c r="A18" s="83">
        <v>16</v>
      </c>
      <c r="B18" s="84" t="s">
        <v>182</v>
      </c>
      <c r="C18" s="86"/>
    </row>
    <row r="19" spans="1:3" x14ac:dyDescent="0.25">
      <c r="A19" s="83">
        <v>17</v>
      </c>
      <c r="B19" s="84" t="s">
        <v>183</v>
      </c>
      <c r="C19" s="86"/>
    </row>
    <row r="20" spans="1:3" x14ac:dyDescent="0.25">
      <c r="A20" s="83">
        <v>18</v>
      </c>
      <c r="B20" s="84" t="s">
        <v>184</v>
      </c>
      <c r="C20" s="86"/>
    </row>
    <row r="21" spans="1:3" x14ac:dyDescent="0.25">
      <c r="A21" s="83">
        <v>19</v>
      </c>
      <c r="B21" s="84" t="s">
        <v>185</v>
      </c>
      <c r="C21" s="86"/>
    </row>
    <row r="22" spans="1:3" x14ac:dyDescent="0.25">
      <c r="A22" s="83">
        <v>20</v>
      </c>
      <c r="B22" s="84" t="s">
        <v>186</v>
      </c>
      <c r="C22" s="86"/>
    </row>
    <row r="23" spans="1:3" x14ac:dyDescent="0.25">
      <c r="A23" s="83">
        <v>21</v>
      </c>
      <c r="B23" s="84" t="s">
        <v>233</v>
      </c>
      <c r="C23" s="86"/>
    </row>
    <row r="24" spans="1:3" x14ac:dyDescent="0.25">
      <c r="A24" s="83">
        <v>22</v>
      </c>
      <c r="B24" s="84" t="s">
        <v>3</v>
      </c>
      <c r="C24" s="85"/>
    </row>
    <row r="25" spans="1:3" ht="15.6" x14ac:dyDescent="0.3">
      <c r="A25" s="83">
        <v>23</v>
      </c>
      <c r="B25" s="87" t="s">
        <v>187</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5"/>
  <sheetViews>
    <sheetView workbookViewId="0">
      <selection activeCell="A2" sqref="A2:G2"/>
    </sheetView>
  </sheetViews>
  <sheetFormatPr baseColWidth="10" defaultColWidth="11.44140625" defaultRowHeight="15.6" x14ac:dyDescent="0.3"/>
  <cols>
    <col min="1" max="1" width="8.88671875" style="87" bestFit="1" customWidth="1"/>
    <col min="2" max="2" width="58.44140625" style="87" customWidth="1"/>
    <col min="3" max="3" width="6.88671875" style="87" bestFit="1" customWidth="1"/>
    <col min="4" max="16384" width="11.44140625" style="87"/>
  </cols>
  <sheetData>
    <row r="1" spans="1:3" ht="16.2" thickBot="1" x14ac:dyDescent="0.35">
      <c r="A1" s="93" t="s">
        <v>214</v>
      </c>
      <c r="B1" s="94">
        <v>13</v>
      </c>
      <c r="C1" s="87">
        <f>MAX($A$15:$A$15)-1</f>
        <v>12</v>
      </c>
    </row>
    <row r="2" spans="1:3" ht="16.2" thickTop="1" x14ac:dyDescent="0.3">
      <c r="A2" s="95" t="s">
        <v>24</v>
      </c>
      <c r="B2" s="96" t="s">
        <v>25</v>
      </c>
      <c r="C2" s="87" t="s">
        <v>26</v>
      </c>
    </row>
    <row r="3" spans="1:3" x14ac:dyDescent="0.3">
      <c r="A3" s="97">
        <v>1</v>
      </c>
      <c r="B3" s="57" t="s">
        <v>215</v>
      </c>
      <c r="C3" s="100"/>
    </row>
    <row r="4" spans="1:3" x14ac:dyDescent="0.3">
      <c r="A4" s="97">
        <v>2</v>
      </c>
      <c r="B4" s="57" t="s">
        <v>216</v>
      </c>
      <c r="C4" s="101" t="s">
        <v>28</v>
      </c>
    </row>
    <row r="5" spans="1:3" x14ac:dyDescent="0.3">
      <c r="A5" s="97">
        <v>3</v>
      </c>
      <c r="B5" s="57" t="s">
        <v>217</v>
      </c>
      <c r="C5" s="101"/>
    </row>
    <row r="6" spans="1:3" x14ac:dyDescent="0.3">
      <c r="A6" s="97">
        <v>4</v>
      </c>
      <c r="B6" s="57" t="s">
        <v>218</v>
      </c>
      <c r="C6" s="102" t="s">
        <v>28</v>
      </c>
    </row>
    <row r="7" spans="1:3" ht="26.4" x14ac:dyDescent="0.3">
      <c r="A7" s="97">
        <v>5</v>
      </c>
      <c r="B7" s="57" t="s">
        <v>219</v>
      </c>
      <c r="C7" s="102"/>
    </row>
    <row r="8" spans="1:3" ht="26.4" x14ac:dyDescent="0.3">
      <c r="A8" s="97">
        <v>6</v>
      </c>
      <c r="B8" s="57" t="s">
        <v>220</v>
      </c>
      <c r="C8" s="101" t="s">
        <v>28</v>
      </c>
    </row>
    <row r="9" spans="1:3" x14ac:dyDescent="0.3">
      <c r="A9" s="97">
        <v>7</v>
      </c>
      <c r="B9" s="57" t="s">
        <v>221</v>
      </c>
      <c r="C9" s="101"/>
    </row>
    <row r="10" spans="1:3" x14ac:dyDescent="0.3">
      <c r="A10" s="97">
        <v>8</v>
      </c>
      <c r="B10" s="57" t="s">
        <v>232</v>
      </c>
      <c r="C10" s="101"/>
    </row>
    <row r="11" spans="1:3" x14ac:dyDescent="0.3">
      <c r="A11" s="97">
        <v>9</v>
      </c>
      <c r="B11" s="57" t="s">
        <v>231</v>
      </c>
      <c r="C11" s="101"/>
    </row>
    <row r="12" spans="1:3" x14ac:dyDescent="0.3">
      <c r="A12" s="97">
        <v>10</v>
      </c>
      <c r="B12" s="57" t="s">
        <v>171</v>
      </c>
      <c r="C12" s="101"/>
    </row>
    <row r="13" spans="1:3" x14ac:dyDescent="0.3">
      <c r="A13" s="97">
        <v>11</v>
      </c>
      <c r="B13" s="57" t="s">
        <v>232</v>
      </c>
      <c r="C13" s="101"/>
    </row>
    <row r="14" spans="1:3" x14ac:dyDescent="0.3">
      <c r="A14" s="97">
        <v>12</v>
      </c>
      <c r="B14" s="98" t="s">
        <v>210</v>
      </c>
      <c r="C14" s="84"/>
    </row>
    <row r="15" spans="1:3" x14ac:dyDescent="0.3">
      <c r="A15" s="97">
        <v>13</v>
      </c>
      <c r="B15" s="98" t="s">
        <v>187</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1"/>
  <sheetViews>
    <sheetView workbookViewId="0">
      <selection activeCell="A2" sqref="A2:G2"/>
    </sheetView>
  </sheetViews>
  <sheetFormatPr baseColWidth="10" defaultColWidth="11.44140625" defaultRowHeight="15.6" x14ac:dyDescent="0.3"/>
  <cols>
    <col min="1" max="1" width="13.109375" style="90" customWidth="1"/>
    <col min="2" max="2" width="55.109375" style="90" customWidth="1"/>
    <col min="3" max="16384" width="11.44140625" style="90"/>
  </cols>
  <sheetData>
    <row r="1" spans="1:3" ht="63" thickBot="1" x14ac:dyDescent="0.35">
      <c r="A1" s="88" t="s">
        <v>213</v>
      </c>
      <c r="B1" s="89">
        <v>18</v>
      </c>
      <c r="C1" s="90">
        <f>MAX($A$3:$A$20)-1</f>
        <v>17</v>
      </c>
    </row>
    <row r="2" spans="1:3" ht="16.2" thickTop="1" x14ac:dyDescent="0.3">
      <c r="A2" s="91" t="s">
        <v>24</v>
      </c>
      <c r="B2" s="91" t="s">
        <v>25</v>
      </c>
      <c r="C2" s="90" t="s">
        <v>26</v>
      </c>
    </row>
    <row r="3" spans="1:3" x14ac:dyDescent="0.3">
      <c r="A3" s="83">
        <v>1</v>
      </c>
      <c r="B3" s="84" t="s">
        <v>188</v>
      </c>
      <c r="C3" s="92"/>
    </row>
    <row r="4" spans="1:3" x14ac:dyDescent="0.3">
      <c r="A4" s="83">
        <v>2</v>
      </c>
      <c r="B4" s="84" t="s">
        <v>189</v>
      </c>
      <c r="C4" s="80" t="s">
        <v>28</v>
      </c>
    </row>
    <row r="5" spans="1:3" x14ac:dyDescent="0.3">
      <c r="A5" s="83">
        <v>3</v>
      </c>
      <c r="B5" s="84" t="s">
        <v>190</v>
      </c>
      <c r="C5" s="80"/>
    </row>
    <row r="6" spans="1:3" x14ac:dyDescent="0.3">
      <c r="A6" s="83">
        <v>4</v>
      </c>
      <c r="B6" s="84" t="s">
        <v>191</v>
      </c>
      <c r="C6" s="80" t="s">
        <v>28</v>
      </c>
    </row>
    <row r="7" spans="1:3" x14ac:dyDescent="0.3">
      <c r="A7" s="83">
        <v>5</v>
      </c>
      <c r="B7" s="84" t="s">
        <v>197</v>
      </c>
      <c r="C7" s="86"/>
    </row>
    <row r="8" spans="1:3" x14ac:dyDescent="0.3">
      <c r="A8" s="83">
        <v>6</v>
      </c>
      <c r="B8" s="84" t="s">
        <v>198</v>
      </c>
      <c r="C8" s="126" t="s">
        <v>28</v>
      </c>
    </row>
    <row r="9" spans="1:3" x14ac:dyDescent="0.3">
      <c r="A9" s="83">
        <v>7</v>
      </c>
      <c r="B9" s="84" t="s">
        <v>227</v>
      </c>
      <c r="C9" s="92"/>
    </row>
    <row r="10" spans="1:3" ht="27.6" x14ac:dyDescent="0.3">
      <c r="A10" s="83">
        <v>8</v>
      </c>
      <c r="B10" s="84" t="s">
        <v>228</v>
      </c>
      <c r="C10" s="80" t="s">
        <v>28</v>
      </c>
    </row>
    <row r="11" spans="1:3" x14ac:dyDescent="0.3">
      <c r="A11" s="83">
        <v>9</v>
      </c>
      <c r="B11" s="84" t="s">
        <v>192</v>
      </c>
      <c r="C11" s="80"/>
    </row>
    <row r="12" spans="1:3" x14ac:dyDescent="0.3">
      <c r="A12" s="83">
        <v>10</v>
      </c>
      <c r="B12" s="84" t="s">
        <v>193</v>
      </c>
      <c r="C12" s="86"/>
    </row>
    <row r="13" spans="1:3" x14ac:dyDescent="0.3">
      <c r="A13" s="83">
        <v>11</v>
      </c>
      <c r="B13" s="84" t="s">
        <v>194</v>
      </c>
      <c r="C13" s="86"/>
    </row>
    <row r="14" spans="1:3" x14ac:dyDescent="0.3">
      <c r="A14" s="83">
        <v>12</v>
      </c>
      <c r="B14" s="84" t="s">
        <v>229</v>
      </c>
      <c r="C14" s="86"/>
    </row>
    <row r="15" spans="1:3" x14ac:dyDescent="0.3">
      <c r="A15" s="83">
        <v>13</v>
      </c>
      <c r="B15" s="84" t="s">
        <v>195</v>
      </c>
      <c r="C15" s="86"/>
    </row>
    <row r="16" spans="1:3" x14ac:dyDescent="0.3">
      <c r="A16" s="83">
        <v>14</v>
      </c>
      <c r="B16" s="84" t="s">
        <v>196</v>
      </c>
      <c r="C16" s="86"/>
    </row>
    <row r="17" spans="1:3" x14ac:dyDescent="0.3">
      <c r="A17" s="83">
        <v>15</v>
      </c>
      <c r="B17" s="84" t="s">
        <v>199</v>
      </c>
    </row>
    <row r="18" spans="1:3" x14ac:dyDescent="0.3">
      <c r="A18" s="83">
        <v>16</v>
      </c>
      <c r="B18" s="84" t="s">
        <v>230</v>
      </c>
    </row>
    <row r="19" spans="1:3" x14ac:dyDescent="0.3">
      <c r="A19" s="83">
        <v>17</v>
      </c>
      <c r="B19" s="84" t="s">
        <v>3</v>
      </c>
    </row>
    <row r="20" spans="1:3" x14ac:dyDescent="0.3">
      <c r="A20" s="83">
        <v>18</v>
      </c>
      <c r="B20" s="87" t="s">
        <v>187</v>
      </c>
    </row>
    <row r="25" spans="1:3" x14ac:dyDescent="0.3">
      <c r="A25" s="127" t="s">
        <v>286</v>
      </c>
      <c r="B25" s="20">
        <v>6</v>
      </c>
      <c r="C25" s="127">
        <f>MAX($A$25:$A$31)-1</f>
        <v>5</v>
      </c>
    </row>
    <row r="26" spans="1:3" x14ac:dyDescent="0.3">
      <c r="A26" s="127">
        <v>1</v>
      </c>
      <c r="B26" s="20" t="s">
        <v>287</v>
      </c>
      <c r="C26" s="127"/>
    </row>
    <row r="27" spans="1:3" x14ac:dyDescent="0.3">
      <c r="A27" s="127">
        <v>2</v>
      </c>
      <c r="B27" s="20" t="s">
        <v>288</v>
      </c>
      <c r="C27" s="127"/>
    </row>
    <row r="28" spans="1:3" x14ac:dyDescent="0.3">
      <c r="A28" s="127">
        <v>3</v>
      </c>
      <c r="B28" s="20" t="s">
        <v>289</v>
      </c>
      <c r="C28" s="127"/>
    </row>
    <row r="29" spans="1:3" x14ac:dyDescent="0.3">
      <c r="A29" s="127">
        <v>4</v>
      </c>
      <c r="B29" s="20" t="s">
        <v>290</v>
      </c>
      <c r="C29" s="127"/>
    </row>
    <row r="30" spans="1:3" x14ac:dyDescent="0.3">
      <c r="A30" s="127">
        <v>5</v>
      </c>
      <c r="B30" s="20" t="s">
        <v>291</v>
      </c>
      <c r="C30" s="127"/>
    </row>
    <row r="31" spans="1:3" x14ac:dyDescent="0.3">
      <c r="A31" s="127">
        <v>6</v>
      </c>
      <c r="B31" s="128" t="s">
        <v>187</v>
      </c>
      <c r="C31" s="127"/>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
  <sheetViews>
    <sheetView workbookViewId="0">
      <selection activeCell="A2" sqref="A2:G2"/>
    </sheetView>
  </sheetViews>
  <sheetFormatPr baseColWidth="10" defaultColWidth="11.44140625" defaultRowHeight="15.6" x14ac:dyDescent="0.3"/>
  <cols>
    <col min="1" max="1" width="8.88671875" style="87" bestFit="1" customWidth="1"/>
    <col min="2" max="2" width="58.44140625" style="87" customWidth="1"/>
    <col min="3" max="3" width="6.88671875" style="87" bestFit="1" customWidth="1"/>
    <col min="4" max="16384" width="11.44140625" style="87"/>
  </cols>
  <sheetData>
    <row r="1" spans="1:3" ht="16.2" thickBot="1" x14ac:dyDescent="0.35">
      <c r="A1" s="93" t="s">
        <v>200</v>
      </c>
      <c r="B1" s="94">
        <v>12</v>
      </c>
      <c r="C1" s="87">
        <f>MAX($A$14:$A$14)-1</f>
        <v>11</v>
      </c>
    </row>
    <row r="2" spans="1:3" ht="16.2" thickTop="1" x14ac:dyDescent="0.3">
      <c r="A2" s="95" t="s">
        <v>24</v>
      </c>
      <c r="B2" s="96" t="s">
        <v>25</v>
      </c>
      <c r="C2" s="87" t="s">
        <v>26</v>
      </c>
    </row>
    <row r="3" spans="1:3" ht="27.6" x14ac:dyDescent="0.3">
      <c r="A3" s="97">
        <v>1</v>
      </c>
      <c r="B3" s="84" t="s">
        <v>201</v>
      </c>
    </row>
    <row r="4" spans="1:3" ht="27.6" x14ac:dyDescent="0.3">
      <c r="A4" s="97">
        <v>2</v>
      </c>
      <c r="B4" s="84" t="s">
        <v>202</v>
      </c>
      <c r="C4" s="87" t="s">
        <v>28</v>
      </c>
    </row>
    <row r="5" spans="1:3" x14ac:dyDescent="0.3">
      <c r="A5" s="97">
        <v>3</v>
      </c>
      <c r="B5" s="98" t="s">
        <v>203</v>
      </c>
    </row>
    <row r="6" spans="1:3" x14ac:dyDescent="0.3">
      <c r="A6" s="97">
        <v>4</v>
      </c>
      <c r="B6" s="98" t="s">
        <v>204</v>
      </c>
    </row>
    <row r="7" spans="1:3" x14ac:dyDescent="0.3">
      <c r="A7" s="97">
        <v>5</v>
      </c>
      <c r="B7" s="98" t="s">
        <v>205</v>
      </c>
    </row>
    <row r="8" spans="1:3" x14ac:dyDescent="0.3">
      <c r="A8" s="97">
        <v>6</v>
      </c>
      <c r="B8" s="98" t="s">
        <v>206</v>
      </c>
    </row>
    <row r="9" spans="1:3" x14ac:dyDescent="0.3">
      <c r="A9" s="97">
        <v>7</v>
      </c>
      <c r="B9" s="98" t="s">
        <v>207</v>
      </c>
    </row>
    <row r="10" spans="1:3" x14ac:dyDescent="0.3">
      <c r="A10" s="97">
        <v>8</v>
      </c>
      <c r="B10" s="98" t="s">
        <v>208</v>
      </c>
    </row>
    <row r="11" spans="1:3" x14ac:dyDescent="0.3">
      <c r="A11" s="97">
        <v>9</v>
      </c>
      <c r="B11" s="98" t="s">
        <v>209</v>
      </c>
    </row>
    <row r="12" spans="1:3" x14ac:dyDescent="0.3">
      <c r="A12" s="97">
        <v>10</v>
      </c>
      <c r="B12" s="98" t="s">
        <v>199</v>
      </c>
    </row>
    <row r="13" spans="1:3" x14ac:dyDescent="0.3">
      <c r="A13" s="97">
        <v>11</v>
      </c>
      <c r="B13" s="98" t="s">
        <v>210</v>
      </c>
      <c r="C13" s="84"/>
    </row>
    <row r="14" spans="1:3" x14ac:dyDescent="0.3">
      <c r="A14" s="97">
        <v>12</v>
      </c>
      <c r="B14" s="98" t="s">
        <v>187</v>
      </c>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9"/>
  <sheetViews>
    <sheetView workbookViewId="0">
      <selection activeCell="A2" sqref="A2:G2"/>
    </sheetView>
  </sheetViews>
  <sheetFormatPr baseColWidth="10" defaultColWidth="11.44140625" defaultRowHeight="13.2" x14ac:dyDescent="0.25"/>
  <cols>
    <col min="1" max="1" width="13.109375" style="110" customWidth="1"/>
    <col min="2" max="2" width="62.88671875" style="110" customWidth="1"/>
    <col min="3" max="16384" width="11.44140625" style="110"/>
  </cols>
  <sheetData>
    <row r="1" spans="1:3" ht="13.8" thickBot="1" x14ac:dyDescent="0.3">
      <c r="A1" s="110" t="s">
        <v>237</v>
      </c>
      <c r="B1" s="111">
        <v>17</v>
      </c>
      <c r="C1" s="110">
        <f>MAX($A$3:$A$19)-1</f>
        <v>16</v>
      </c>
    </row>
    <row r="2" spans="1:3" ht="13.8" thickTop="1" x14ac:dyDescent="0.25">
      <c r="A2" s="112" t="s">
        <v>24</v>
      </c>
      <c r="B2" s="112" t="s">
        <v>25</v>
      </c>
      <c r="C2" s="110" t="s">
        <v>26</v>
      </c>
    </row>
    <row r="3" spans="1:3" x14ac:dyDescent="0.25">
      <c r="A3" s="113">
        <v>1</v>
      </c>
      <c r="B3" s="114" t="s">
        <v>238</v>
      </c>
      <c r="C3" s="115"/>
    </row>
    <row r="4" spans="1:3" x14ac:dyDescent="0.25">
      <c r="A4" s="113">
        <v>2</v>
      </c>
      <c r="B4" s="114" t="s">
        <v>239</v>
      </c>
      <c r="C4" s="110" t="s">
        <v>28</v>
      </c>
    </row>
    <row r="5" spans="1:3" x14ac:dyDescent="0.25">
      <c r="A5" s="113">
        <v>3</v>
      </c>
      <c r="B5" s="114" t="s">
        <v>240</v>
      </c>
    </row>
    <row r="6" spans="1:3" x14ac:dyDescent="0.25">
      <c r="A6" s="113">
        <v>4</v>
      </c>
      <c r="B6" s="114" t="s">
        <v>241</v>
      </c>
      <c r="C6" s="116"/>
    </row>
    <row r="7" spans="1:3" x14ac:dyDescent="0.25">
      <c r="A7" s="113">
        <v>5</v>
      </c>
      <c r="B7" s="114" t="s">
        <v>242</v>
      </c>
      <c r="C7" s="116"/>
    </row>
    <row r="8" spans="1:3" x14ac:dyDescent="0.25">
      <c r="A8" s="113">
        <v>6</v>
      </c>
      <c r="B8" s="114" t="s">
        <v>243</v>
      </c>
      <c r="C8" s="116"/>
    </row>
    <row r="9" spans="1:3" x14ac:dyDescent="0.25">
      <c r="A9" s="113">
        <v>7</v>
      </c>
      <c r="B9" s="114" t="s">
        <v>244</v>
      </c>
      <c r="C9" s="116"/>
    </row>
    <row r="10" spans="1:3" x14ac:dyDescent="0.25">
      <c r="A10" s="113">
        <v>8</v>
      </c>
      <c r="B10" s="114" t="s">
        <v>245</v>
      </c>
      <c r="C10" s="116"/>
    </row>
    <row r="11" spans="1:3" x14ac:dyDescent="0.25">
      <c r="A11" s="113">
        <v>9</v>
      </c>
      <c r="B11" s="114" t="s">
        <v>246</v>
      </c>
      <c r="C11" s="116"/>
    </row>
    <row r="12" spans="1:3" x14ac:dyDescent="0.25">
      <c r="A12" s="113">
        <v>10</v>
      </c>
      <c r="B12" s="114" t="s">
        <v>247</v>
      </c>
      <c r="C12" s="116"/>
    </row>
    <row r="13" spans="1:3" x14ac:dyDescent="0.25">
      <c r="A13" s="113">
        <v>11</v>
      </c>
      <c r="B13" s="114" t="s">
        <v>248</v>
      </c>
      <c r="C13" s="116"/>
    </row>
    <row r="14" spans="1:3" x14ac:dyDescent="0.25">
      <c r="A14" s="113">
        <v>12</v>
      </c>
      <c r="B14" s="114" t="s">
        <v>249</v>
      </c>
      <c r="C14" s="116"/>
    </row>
    <row r="15" spans="1:3" x14ac:dyDescent="0.25">
      <c r="A15" s="113">
        <v>13</v>
      </c>
      <c r="B15" s="114" t="s">
        <v>250</v>
      </c>
      <c r="C15" s="116"/>
    </row>
    <row r="16" spans="1:3" x14ac:dyDescent="0.25">
      <c r="A16" s="113">
        <v>14</v>
      </c>
      <c r="B16" s="114" t="s">
        <v>251</v>
      </c>
      <c r="C16" s="116"/>
    </row>
    <row r="17" spans="1:3" x14ac:dyDescent="0.25">
      <c r="A17" s="113">
        <v>15</v>
      </c>
      <c r="B17" s="114" t="s">
        <v>273</v>
      </c>
      <c r="C17" s="116"/>
    </row>
    <row r="18" spans="1:3" x14ac:dyDescent="0.25">
      <c r="A18" s="113">
        <v>16</v>
      </c>
      <c r="B18" s="113" t="s">
        <v>3</v>
      </c>
    </row>
    <row r="19" spans="1:3" x14ac:dyDescent="0.25">
      <c r="A19" s="113">
        <v>17</v>
      </c>
      <c r="B19" s="117" t="s">
        <v>187</v>
      </c>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
  <sheetViews>
    <sheetView workbookViewId="0"/>
  </sheetViews>
  <sheetFormatPr baseColWidth="10" defaultColWidth="11.44140625" defaultRowHeight="13.8" x14ac:dyDescent="0.25"/>
  <cols>
    <col min="1" max="16384" width="11.44140625" style="67"/>
  </cols>
  <sheetData/>
  <sheetProtection password="CAA1"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43" t="s">
        <v>43</v>
      </c>
      <c r="B1" s="143"/>
      <c r="C1" s="143"/>
    </row>
    <row r="2" spans="1:5" ht="54" customHeight="1" x14ac:dyDescent="0.3">
      <c r="A2" s="144" t="s">
        <v>69</v>
      </c>
      <c r="B2" s="144"/>
      <c r="C2" s="144"/>
    </row>
    <row r="3" spans="1:5" ht="98.4" customHeight="1" x14ac:dyDescent="0.3">
      <c r="A3" s="148" t="s">
        <v>30</v>
      </c>
      <c r="B3" s="148"/>
      <c r="C3" s="148"/>
    </row>
    <row r="4" spans="1:5" ht="39.9" customHeight="1" x14ac:dyDescent="0.3">
      <c r="A4" s="149" t="s">
        <v>44</v>
      </c>
      <c r="B4" s="149"/>
      <c r="C4" s="149"/>
    </row>
    <row r="5" spans="1:5" ht="96.75" customHeight="1" x14ac:dyDescent="0.3">
      <c r="A5" s="145" t="s">
        <v>70</v>
      </c>
      <c r="B5" s="146"/>
      <c r="C5" s="146"/>
    </row>
    <row r="6" spans="1:5" ht="96.75" customHeight="1" x14ac:dyDescent="0.3">
      <c r="A6" s="145" t="s">
        <v>90</v>
      </c>
      <c r="B6" s="148"/>
      <c r="C6" s="148"/>
    </row>
    <row r="7" spans="1:5" ht="117.75" customHeight="1" x14ac:dyDescent="0.3">
      <c r="A7" s="144" t="s">
        <v>71</v>
      </c>
      <c r="B7" s="147"/>
      <c r="C7" s="147"/>
      <c r="E7" s="6"/>
    </row>
    <row r="8" spans="1:5" ht="66.75" customHeight="1" x14ac:dyDescent="0.3">
      <c r="A8" s="150" t="s">
        <v>16</v>
      </c>
      <c r="B8" s="151"/>
      <c r="C8" s="152"/>
      <c r="E8" s="6"/>
    </row>
    <row r="9" spans="1:5" ht="31.2" x14ac:dyDescent="0.3">
      <c r="A9" s="7" t="s">
        <v>29</v>
      </c>
      <c r="B9" s="7" t="s">
        <v>45</v>
      </c>
      <c r="C9" s="9"/>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39">
        <v>7.8</v>
      </c>
    </row>
    <row r="14" spans="1:5" ht="24" hidden="1" customHeight="1" x14ac:dyDescent="0.3">
      <c r="A14" s="148"/>
      <c r="B14" s="146"/>
      <c r="C14" s="146"/>
    </row>
    <row r="15" spans="1:5" ht="126" customHeight="1" x14ac:dyDescent="0.3">
      <c r="A15" s="144" t="s">
        <v>72</v>
      </c>
      <c r="B15" s="144"/>
      <c r="C15" s="144"/>
    </row>
    <row r="16" spans="1:5" ht="84.15" customHeight="1" x14ac:dyDescent="0.3">
      <c r="A16" s="144" t="s">
        <v>73</v>
      </c>
      <c r="B16" s="144"/>
      <c r="C16" s="144"/>
    </row>
    <row r="17" spans="1:3" ht="50.1" customHeight="1" x14ac:dyDescent="0.3">
      <c r="A17" s="148" t="s">
        <v>74</v>
      </c>
      <c r="B17" s="146"/>
      <c r="C17" s="146"/>
    </row>
    <row r="18" spans="1:3" ht="80.400000000000006" customHeight="1" x14ac:dyDescent="0.3">
      <c r="A18" s="148" t="s">
        <v>15</v>
      </c>
      <c r="B18" s="146"/>
      <c r="C18" s="146"/>
    </row>
  </sheetData>
  <sheetProtection password="CAA1" sheet="1" objects="1" scenarios="1"/>
  <mergeCells count="13">
    <mergeCell ref="A17:C17"/>
    <mergeCell ref="A8:C8"/>
    <mergeCell ref="A18:C18"/>
    <mergeCell ref="A14:C14"/>
    <mergeCell ref="A15:C15"/>
    <mergeCell ref="A16:C16"/>
    <mergeCell ref="A1:C1"/>
    <mergeCell ref="A2:C2"/>
    <mergeCell ref="A5:C5"/>
    <mergeCell ref="A7:C7"/>
    <mergeCell ref="A3:C3"/>
    <mergeCell ref="A4:C4"/>
    <mergeCell ref="A6:C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3" t="s">
        <v>5</v>
      </c>
      <c r="B1" s="3"/>
      <c r="C1" s="3"/>
      <c r="D1" s="3"/>
    </row>
    <row r="2" spans="1:4" ht="72" customHeight="1" x14ac:dyDescent="0.3">
      <c r="A2" s="153" t="s">
        <v>19</v>
      </c>
      <c r="B2" s="154"/>
      <c r="C2" s="154"/>
    </row>
    <row r="3" spans="1:4" ht="59.25" customHeight="1" x14ac:dyDescent="0.3">
      <c r="A3" s="153" t="s">
        <v>20</v>
      </c>
      <c r="B3" s="154"/>
      <c r="C3" s="154"/>
    </row>
    <row r="4" spans="1:4" ht="108" customHeight="1" x14ac:dyDescent="0.3">
      <c r="A4" s="153" t="s">
        <v>21</v>
      </c>
      <c r="B4" s="154"/>
      <c r="C4" s="154"/>
    </row>
    <row r="5" spans="1:4" ht="154.5" customHeight="1" x14ac:dyDescent="0.3">
      <c r="A5" s="153" t="s">
        <v>114</v>
      </c>
      <c r="B5" s="153"/>
      <c r="C5" s="153"/>
    </row>
    <row r="6" spans="1:4" ht="141.75" customHeight="1" x14ac:dyDescent="0.3">
      <c r="A6" s="153" t="s">
        <v>22</v>
      </c>
      <c r="B6" s="153"/>
      <c r="C6" s="153"/>
    </row>
    <row r="7" spans="1:4" ht="195" customHeight="1" x14ac:dyDescent="0.3">
      <c r="A7" s="153" t="s">
        <v>23</v>
      </c>
      <c r="B7" s="154"/>
      <c r="C7" s="154"/>
    </row>
    <row r="8" spans="1:4" ht="79.5" customHeight="1" x14ac:dyDescent="0.3">
      <c r="A8" s="153" t="s">
        <v>46</v>
      </c>
      <c r="B8" s="154"/>
      <c r="C8" s="154"/>
    </row>
    <row r="9" spans="1:4" x14ac:dyDescent="0.3">
      <c r="A9" s="154"/>
      <c r="B9" s="154"/>
      <c r="C9" s="154"/>
    </row>
    <row r="10" spans="1:4" x14ac:dyDescent="0.3">
      <c r="A10" s="154"/>
      <c r="B10" s="154"/>
      <c r="C10" s="154"/>
    </row>
    <row r="11" spans="1:4" x14ac:dyDescent="0.3">
      <c r="A11" s="154"/>
      <c r="B11" s="154"/>
      <c r="C11" s="154"/>
    </row>
    <row r="12" spans="1:4" x14ac:dyDescent="0.3">
      <c r="A12" s="154"/>
      <c r="B12" s="154"/>
      <c r="C12" s="154"/>
    </row>
    <row r="13" spans="1:4" x14ac:dyDescent="0.3">
      <c r="A13" s="154"/>
      <c r="B13" s="154"/>
      <c r="C13" s="154"/>
    </row>
    <row r="14" spans="1:4" x14ac:dyDescent="0.3">
      <c r="A14" s="154"/>
      <c r="B14" s="154"/>
      <c r="C14" s="154"/>
    </row>
    <row r="15" spans="1:4" x14ac:dyDescent="0.3">
      <c r="A15" s="154"/>
      <c r="B15" s="154"/>
      <c r="C15" s="154"/>
    </row>
    <row r="16" spans="1:4" x14ac:dyDescent="0.3">
      <c r="A16" s="154"/>
      <c r="B16" s="154"/>
      <c r="C16" s="154"/>
    </row>
  </sheetData>
  <sheetProtection password="CAA1" sheet="1" objects="1" scenarios="1"/>
  <mergeCells count="15">
    <mergeCell ref="A15:C15"/>
    <mergeCell ref="A16:C16"/>
    <mergeCell ref="A9:C9"/>
    <mergeCell ref="A10:C10"/>
    <mergeCell ref="A11:C11"/>
    <mergeCell ref="A12:C12"/>
    <mergeCell ref="A13:C13"/>
    <mergeCell ref="A14:C14"/>
    <mergeCell ref="A2:C2"/>
    <mergeCell ref="A4:C4"/>
    <mergeCell ref="A7:C7"/>
    <mergeCell ref="A8:C8"/>
    <mergeCell ref="A3:C3"/>
    <mergeCell ref="A5:C5"/>
    <mergeCell ref="A6:C6"/>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8"/>
  <dimension ref="A1:C7"/>
  <sheetViews>
    <sheetView workbookViewId="0">
      <selection sqref="A1:C1"/>
    </sheetView>
  </sheetViews>
  <sheetFormatPr baseColWidth="10" defaultColWidth="11.44140625" defaultRowHeight="13.8" x14ac:dyDescent="0.25"/>
  <cols>
    <col min="1" max="3" width="27.6640625" style="40" customWidth="1"/>
    <col min="4" max="16384" width="11.44140625" style="40"/>
  </cols>
  <sheetData>
    <row r="1" spans="1:3" ht="15.6" x14ac:dyDescent="0.3">
      <c r="A1" s="137" t="s">
        <v>75</v>
      </c>
      <c r="B1" s="137"/>
      <c r="C1" s="137"/>
    </row>
    <row r="2" spans="1:3" ht="79.5" customHeight="1" x14ac:dyDescent="0.25">
      <c r="A2" s="139" t="s">
        <v>76</v>
      </c>
      <c r="B2" s="140"/>
      <c r="C2" s="140"/>
    </row>
    <row r="3" spans="1:3" ht="66.150000000000006" customHeight="1" x14ac:dyDescent="0.25">
      <c r="A3" s="139" t="s">
        <v>77</v>
      </c>
      <c r="B3" s="140"/>
      <c r="C3" s="140"/>
    </row>
    <row r="4" spans="1:3" ht="60.75" customHeight="1" x14ac:dyDescent="0.25">
      <c r="A4" s="139" t="s">
        <v>78</v>
      </c>
      <c r="B4" s="140"/>
      <c r="C4" s="140"/>
    </row>
    <row r="5" spans="1:3" ht="50.1" customHeight="1" x14ac:dyDescent="0.25">
      <c r="A5" s="139" t="s">
        <v>79</v>
      </c>
      <c r="B5" s="139"/>
      <c r="C5" s="139"/>
    </row>
    <row r="6" spans="1:3" ht="80.099999999999994" customHeight="1" x14ac:dyDescent="0.25">
      <c r="A6" s="139" t="s">
        <v>80</v>
      </c>
      <c r="B6" s="140"/>
      <c r="C6" s="140"/>
    </row>
    <row r="7" spans="1:3" ht="64.95" customHeight="1" x14ac:dyDescent="0.25">
      <c r="A7" s="139" t="s">
        <v>81</v>
      </c>
      <c r="B7" s="140"/>
      <c r="C7" s="140"/>
    </row>
  </sheetData>
  <sheetProtection password="CAA1"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120" zoomScaleNormal="120" workbookViewId="0">
      <selection sqref="A1:H1"/>
    </sheetView>
  </sheetViews>
  <sheetFormatPr baseColWidth="10" defaultColWidth="11.44140625" defaultRowHeight="13.8" x14ac:dyDescent="0.25"/>
  <cols>
    <col min="1" max="8" width="10.6640625" style="118" customWidth="1"/>
    <col min="9" max="256" width="11.44140625" style="118"/>
    <col min="257" max="264" width="10.6640625" style="118" customWidth="1"/>
    <col min="265" max="512" width="11.44140625" style="118"/>
    <col min="513" max="520" width="10.6640625" style="118" customWidth="1"/>
    <col min="521" max="768" width="11.44140625" style="118"/>
    <col min="769" max="776" width="10.6640625" style="118" customWidth="1"/>
    <col min="777" max="1024" width="11.44140625" style="118"/>
    <col min="1025" max="1032" width="10.6640625" style="118" customWidth="1"/>
    <col min="1033" max="1280" width="11.44140625" style="118"/>
    <col min="1281" max="1288" width="10.6640625" style="118" customWidth="1"/>
    <col min="1289" max="1536" width="11.44140625" style="118"/>
    <col min="1537" max="1544" width="10.6640625" style="118" customWidth="1"/>
    <col min="1545" max="1792" width="11.44140625" style="118"/>
    <col min="1793" max="1800" width="10.6640625" style="118" customWidth="1"/>
    <col min="1801" max="2048" width="11.44140625" style="118"/>
    <col min="2049" max="2056" width="10.6640625" style="118" customWidth="1"/>
    <col min="2057" max="2304" width="11.44140625" style="118"/>
    <col min="2305" max="2312" width="10.6640625" style="118" customWidth="1"/>
    <col min="2313" max="2560" width="11.44140625" style="118"/>
    <col min="2561" max="2568" width="10.6640625" style="118" customWidth="1"/>
    <col min="2569" max="2816" width="11.44140625" style="118"/>
    <col min="2817" max="2824" width="10.6640625" style="118" customWidth="1"/>
    <col min="2825" max="3072" width="11.44140625" style="118"/>
    <col min="3073" max="3080" width="10.6640625" style="118" customWidth="1"/>
    <col min="3081" max="3328" width="11.44140625" style="118"/>
    <col min="3329" max="3336" width="10.6640625" style="118" customWidth="1"/>
    <col min="3337" max="3584" width="11.44140625" style="118"/>
    <col min="3585" max="3592" width="10.6640625" style="118" customWidth="1"/>
    <col min="3593" max="3840" width="11.44140625" style="118"/>
    <col min="3841" max="3848" width="10.6640625" style="118" customWidth="1"/>
    <col min="3849" max="4096" width="11.44140625" style="118"/>
    <col min="4097" max="4104" width="10.6640625" style="118" customWidth="1"/>
    <col min="4105" max="4352" width="11.44140625" style="118"/>
    <col min="4353" max="4360" width="10.6640625" style="118" customWidth="1"/>
    <col min="4361" max="4608" width="11.44140625" style="118"/>
    <col min="4609" max="4616" width="10.6640625" style="118" customWidth="1"/>
    <col min="4617" max="4864" width="11.44140625" style="118"/>
    <col min="4865" max="4872" width="10.6640625" style="118" customWidth="1"/>
    <col min="4873" max="5120" width="11.44140625" style="118"/>
    <col min="5121" max="5128" width="10.6640625" style="118" customWidth="1"/>
    <col min="5129" max="5376" width="11.44140625" style="118"/>
    <col min="5377" max="5384" width="10.6640625" style="118" customWidth="1"/>
    <col min="5385" max="5632" width="11.44140625" style="118"/>
    <col min="5633" max="5640" width="10.6640625" style="118" customWidth="1"/>
    <col min="5641" max="5888" width="11.44140625" style="118"/>
    <col min="5889" max="5896" width="10.6640625" style="118" customWidth="1"/>
    <col min="5897" max="6144" width="11.44140625" style="118"/>
    <col min="6145" max="6152" width="10.6640625" style="118" customWidth="1"/>
    <col min="6153" max="6400" width="11.44140625" style="118"/>
    <col min="6401" max="6408" width="10.6640625" style="118" customWidth="1"/>
    <col min="6409" max="6656" width="11.44140625" style="118"/>
    <col min="6657" max="6664" width="10.6640625" style="118" customWidth="1"/>
    <col min="6665" max="6912" width="11.44140625" style="118"/>
    <col min="6913" max="6920" width="10.6640625" style="118" customWidth="1"/>
    <col min="6921" max="7168" width="11.44140625" style="118"/>
    <col min="7169" max="7176" width="10.6640625" style="118" customWidth="1"/>
    <col min="7177" max="7424" width="11.44140625" style="118"/>
    <col min="7425" max="7432" width="10.6640625" style="118" customWidth="1"/>
    <col min="7433" max="7680" width="11.44140625" style="118"/>
    <col min="7681" max="7688" width="10.6640625" style="118" customWidth="1"/>
    <col min="7689" max="7936" width="11.44140625" style="118"/>
    <col min="7937" max="7944" width="10.6640625" style="118" customWidth="1"/>
    <col min="7945" max="8192" width="11.44140625" style="118"/>
    <col min="8193" max="8200" width="10.6640625" style="118" customWidth="1"/>
    <col min="8201" max="8448" width="11.44140625" style="118"/>
    <col min="8449" max="8456" width="10.6640625" style="118" customWidth="1"/>
    <col min="8457" max="8704" width="11.44140625" style="118"/>
    <col min="8705" max="8712" width="10.6640625" style="118" customWidth="1"/>
    <col min="8713" max="8960" width="11.44140625" style="118"/>
    <col min="8961" max="8968" width="10.6640625" style="118" customWidth="1"/>
    <col min="8969" max="9216" width="11.44140625" style="118"/>
    <col min="9217" max="9224" width="10.6640625" style="118" customWidth="1"/>
    <col min="9225" max="9472" width="11.44140625" style="118"/>
    <col min="9473" max="9480" width="10.6640625" style="118" customWidth="1"/>
    <col min="9481" max="9728" width="11.44140625" style="118"/>
    <col min="9729" max="9736" width="10.6640625" style="118" customWidth="1"/>
    <col min="9737" max="9984" width="11.44140625" style="118"/>
    <col min="9985" max="9992" width="10.6640625" style="118" customWidth="1"/>
    <col min="9993" max="10240" width="11.44140625" style="118"/>
    <col min="10241" max="10248" width="10.6640625" style="118" customWidth="1"/>
    <col min="10249" max="10496" width="11.44140625" style="118"/>
    <col min="10497" max="10504" width="10.6640625" style="118" customWidth="1"/>
    <col min="10505" max="10752" width="11.44140625" style="118"/>
    <col min="10753" max="10760" width="10.6640625" style="118" customWidth="1"/>
    <col min="10761" max="11008" width="11.44140625" style="118"/>
    <col min="11009" max="11016" width="10.6640625" style="118" customWidth="1"/>
    <col min="11017" max="11264" width="11.44140625" style="118"/>
    <col min="11265" max="11272" width="10.6640625" style="118" customWidth="1"/>
    <col min="11273" max="11520" width="11.44140625" style="118"/>
    <col min="11521" max="11528" width="10.6640625" style="118" customWidth="1"/>
    <col min="11529" max="11776" width="11.44140625" style="118"/>
    <col min="11777" max="11784" width="10.6640625" style="118" customWidth="1"/>
    <col min="11785" max="12032" width="11.44140625" style="118"/>
    <col min="12033" max="12040" width="10.6640625" style="118" customWidth="1"/>
    <col min="12041" max="12288" width="11.44140625" style="118"/>
    <col min="12289" max="12296" width="10.6640625" style="118" customWidth="1"/>
    <col min="12297" max="12544" width="11.44140625" style="118"/>
    <col min="12545" max="12552" width="10.6640625" style="118" customWidth="1"/>
    <col min="12553" max="12800" width="11.44140625" style="118"/>
    <col min="12801" max="12808" width="10.6640625" style="118" customWidth="1"/>
    <col min="12809" max="13056" width="11.44140625" style="118"/>
    <col min="13057" max="13064" width="10.6640625" style="118" customWidth="1"/>
    <col min="13065" max="13312" width="11.44140625" style="118"/>
    <col min="13313" max="13320" width="10.6640625" style="118" customWidth="1"/>
    <col min="13321" max="13568" width="11.44140625" style="118"/>
    <col min="13569" max="13576" width="10.6640625" style="118" customWidth="1"/>
    <col min="13577" max="13824" width="11.44140625" style="118"/>
    <col min="13825" max="13832" width="10.6640625" style="118" customWidth="1"/>
    <col min="13833" max="14080" width="11.44140625" style="118"/>
    <col min="14081" max="14088" width="10.6640625" style="118" customWidth="1"/>
    <col min="14089" max="14336" width="11.44140625" style="118"/>
    <col min="14337" max="14344" width="10.6640625" style="118" customWidth="1"/>
    <col min="14345" max="14592" width="11.44140625" style="118"/>
    <col min="14593" max="14600" width="10.6640625" style="118" customWidth="1"/>
    <col min="14601" max="14848" width="11.44140625" style="118"/>
    <col min="14849" max="14856" width="10.6640625" style="118" customWidth="1"/>
    <col min="14857" max="15104" width="11.44140625" style="118"/>
    <col min="15105" max="15112" width="10.6640625" style="118" customWidth="1"/>
    <col min="15113" max="15360" width="11.44140625" style="118"/>
    <col min="15361" max="15368" width="10.6640625" style="118" customWidth="1"/>
    <col min="15369" max="15616" width="11.44140625" style="118"/>
    <col min="15617" max="15624" width="10.6640625" style="118" customWidth="1"/>
    <col min="15625" max="15872" width="11.44140625" style="118"/>
    <col min="15873" max="15880" width="10.6640625" style="118" customWidth="1"/>
    <col min="15881" max="16128" width="11.44140625" style="118"/>
    <col min="16129" max="16136" width="10.6640625" style="118" customWidth="1"/>
    <col min="16137" max="16384" width="11.44140625" style="118"/>
  </cols>
  <sheetData>
    <row r="1" spans="1:8" ht="19.95" customHeight="1" x14ac:dyDescent="0.3">
      <c r="A1" s="157" t="s">
        <v>254</v>
      </c>
      <c r="B1" s="157"/>
      <c r="C1" s="157"/>
      <c r="D1" s="157"/>
      <c r="E1" s="157"/>
      <c r="F1" s="157"/>
      <c r="G1" s="157"/>
      <c r="H1" s="157"/>
    </row>
    <row r="2" spans="1:8" ht="34.950000000000003" customHeight="1" x14ac:dyDescent="0.25">
      <c r="A2" s="155" t="s">
        <v>255</v>
      </c>
      <c r="B2" s="156"/>
      <c r="C2" s="156"/>
      <c r="D2" s="156"/>
      <c r="E2" s="156"/>
      <c r="F2" s="156"/>
      <c r="G2" s="156"/>
      <c r="H2" s="156"/>
    </row>
    <row r="3" spans="1:8" ht="34.950000000000003" customHeight="1" x14ac:dyDescent="0.25">
      <c r="A3" s="155" t="s">
        <v>256</v>
      </c>
      <c r="B3" s="156"/>
      <c r="C3" s="156"/>
      <c r="D3" s="156"/>
      <c r="E3" s="156"/>
      <c r="F3" s="156"/>
      <c r="G3" s="156"/>
      <c r="H3" s="156"/>
    </row>
    <row r="4" spans="1:8" ht="70.2" customHeight="1" x14ac:dyDescent="0.25">
      <c r="A4" s="155" t="s">
        <v>257</v>
      </c>
      <c r="B4" s="156"/>
      <c r="C4" s="156"/>
      <c r="D4" s="156"/>
      <c r="E4" s="156"/>
      <c r="F4" s="156"/>
      <c r="G4" s="156"/>
      <c r="H4" s="156"/>
    </row>
    <row r="5" spans="1:8" ht="52.95" customHeight="1" x14ac:dyDescent="0.25">
      <c r="A5" s="155" t="s">
        <v>258</v>
      </c>
      <c r="B5" s="156"/>
      <c r="C5" s="156"/>
      <c r="D5" s="156"/>
      <c r="E5" s="156"/>
      <c r="F5" s="156"/>
      <c r="G5" s="156"/>
      <c r="H5" s="156"/>
    </row>
    <row r="6" spans="1:8" ht="34.950000000000003" customHeight="1" x14ac:dyDescent="0.25">
      <c r="A6" s="155" t="s">
        <v>259</v>
      </c>
      <c r="B6" s="156"/>
      <c r="C6" s="156"/>
      <c r="D6" s="156"/>
      <c r="E6" s="156"/>
      <c r="F6" s="156"/>
      <c r="G6" s="156"/>
      <c r="H6" s="156"/>
    </row>
    <row r="7" spans="1:8" ht="88.2" customHeight="1" x14ac:dyDescent="0.25">
      <c r="A7" s="155" t="s">
        <v>260</v>
      </c>
      <c r="B7" s="156"/>
      <c r="C7" s="156"/>
      <c r="D7" s="156"/>
      <c r="E7" s="156"/>
      <c r="F7" s="156"/>
      <c r="G7" s="156"/>
      <c r="H7" s="156"/>
    </row>
    <row r="8" spans="1:8" ht="88.2" customHeight="1" x14ac:dyDescent="0.25">
      <c r="A8" s="155" t="s">
        <v>261</v>
      </c>
      <c r="B8" s="156"/>
      <c r="C8" s="156"/>
      <c r="D8" s="156"/>
      <c r="E8" s="156"/>
      <c r="F8" s="156"/>
      <c r="G8" s="156"/>
      <c r="H8" s="156"/>
    </row>
    <row r="9" spans="1:8" ht="70.2" customHeight="1" x14ac:dyDescent="0.25">
      <c r="A9" s="155" t="s">
        <v>262</v>
      </c>
      <c r="B9" s="156"/>
      <c r="C9" s="156"/>
      <c r="D9" s="156"/>
      <c r="E9" s="156"/>
      <c r="F9" s="156"/>
      <c r="G9" s="156"/>
      <c r="H9" s="156"/>
    </row>
    <row r="10" spans="1:8" ht="52.95" customHeight="1" x14ac:dyDescent="0.25">
      <c r="A10" s="155" t="s">
        <v>263</v>
      </c>
      <c r="B10" s="156"/>
      <c r="C10" s="156"/>
      <c r="D10" s="156"/>
      <c r="E10" s="156"/>
      <c r="F10" s="156"/>
      <c r="G10" s="156"/>
      <c r="H10" s="156"/>
    </row>
    <row r="11" spans="1:8" ht="70.2" customHeight="1" x14ac:dyDescent="0.25">
      <c r="A11" s="155" t="s">
        <v>264</v>
      </c>
      <c r="B11" s="156"/>
      <c r="C11" s="156"/>
      <c r="D11" s="156"/>
      <c r="E11" s="156"/>
      <c r="F11" s="156"/>
      <c r="G11" s="156"/>
      <c r="H11" s="156"/>
    </row>
    <row r="12" spans="1:8" ht="34.950000000000003" customHeight="1" x14ac:dyDescent="0.25">
      <c r="A12" s="155" t="s">
        <v>265</v>
      </c>
      <c r="B12" s="156"/>
      <c r="C12" s="156"/>
      <c r="D12" s="156"/>
      <c r="E12" s="156"/>
      <c r="F12" s="156"/>
      <c r="G12" s="156"/>
      <c r="H12" s="156"/>
    </row>
    <row r="13" spans="1:8" ht="97.2" customHeight="1" x14ac:dyDescent="0.25">
      <c r="A13" s="155" t="s">
        <v>266</v>
      </c>
      <c r="B13" s="156"/>
      <c r="C13" s="156"/>
      <c r="D13" s="156"/>
      <c r="E13" s="156"/>
      <c r="F13" s="156"/>
      <c r="G13" s="156"/>
      <c r="H13" s="156"/>
    </row>
    <row r="14" spans="1:8" ht="97.2" customHeight="1" x14ac:dyDescent="0.25">
      <c r="A14" s="155" t="s">
        <v>267</v>
      </c>
      <c r="B14" s="156"/>
      <c r="C14" s="156"/>
      <c r="D14" s="156"/>
      <c r="E14" s="156"/>
      <c r="F14" s="156"/>
      <c r="G14" s="156"/>
      <c r="H14" s="156"/>
    </row>
    <row r="15" spans="1:8" ht="19.95" customHeight="1" x14ac:dyDescent="0.25">
      <c r="A15" s="155" t="s">
        <v>268</v>
      </c>
      <c r="B15" s="156"/>
      <c r="C15" s="156"/>
      <c r="D15" s="156"/>
      <c r="E15" s="156"/>
      <c r="F15" s="156"/>
      <c r="G15" s="156"/>
      <c r="H15" s="156"/>
    </row>
    <row r="16" spans="1:8" x14ac:dyDescent="0.25">
      <c r="A16" s="155"/>
      <c r="B16" s="156"/>
      <c r="C16" s="156"/>
      <c r="D16" s="156"/>
      <c r="E16" s="156"/>
      <c r="F16" s="156"/>
      <c r="G16" s="156"/>
      <c r="H16" s="156"/>
    </row>
    <row r="17" spans="1:8" x14ac:dyDescent="0.25">
      <c r="A17" s="155"/>
      <c r="B17" s="156"/>
      <c r="C17" s="156"/>
      <c r="D17" s="156"/>
      <c r="E17" s="156"/>
      <c r="F17" s="156"/>
      <c r="G17" s="156"/>
      <c r="H17" s="156"/>
    </row>
    <row r="18" spans="1:8" x14ac:dyDescent="0.25">
      <c r="A18" s="155"/>
      <c r="B18" s="156"/>
      <c r="C18" s="156"/>
      <c r="D18" s="156"/>
      <c r="E18" s="156"/>
      <c r="F18" s="156"/>
      <c r="G18" s="156"/>
      <c r="H18" s="156"/>
    </row>
    <row r="19" spans="1:8" x14ac:dyDescent="0.25">
      <c r="A19" s="155"/>
      <c r="B19" s="156"/>
      <c r="C19" s="156"/>
      <c r="D19" s="156"/>
      <c r="E19" s="156"/>
      <c r="F19" s="156"/>
      <c r="G19" s="156"/>
      <c r="H19" s="156"/>
    </row>
    <row r="20" spans="1:8" x14ac:dyDescent="0.25">
      <c r="A20" s="155"/>
      <c r="B20" s="156"/>
      <c r="C20" s="156"/>
      <c r="D20" s="156"/>
      <c r="E20" s="156"/>
      <c r="F20" s="156"/>
      <c r="G20" s="156"/>
      <c r="H20" s="156"/>
    </row>
  </sheetData>
  <sheetProtection algorithmName="SHA-512" hashValue="hOqxjnUZwvTT8BDSJZxbIKBCO/AUbuFrIw8p7p48Eypf6qTqeFMOvvdC3eyTj/6+Oq8F8p1xhWPeqJxOghMNIw==" saltValue="1c6/ioQFBqPlLoE/3uOnL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36" bestFit="1" customWidth="1"/>
    <col min="2" max="2" width="39" style="36" customWidth="1"/>
    <col min="3" max="16384" width="11.44140625" style="36"/>
  </cols>
  <sheetData>
    <row r="1" spans="1:7" ht="19.95" customHeight="1" x14ac:dyDescent="0.25">
      <c r="A1" s="35" t="s">
        <v>36</v>
      </c>
      <c r="C1" s="37" t="s">
        <v>37</v>
      </c>
    </row>
    <row r="2" spans="1:7" ht="19.95" customHeight="1" x14ac:dyDescent="0.25">
      <c r="A2" s="36" t="s">
        <v>38</v>
      </c>
      <c r="B2" s="187"/>
      <c r="C2" s="36" t="s">
        <v>38</v>
      </c>
    </row>
    <row r="3" spans="1:7" ht="19.95" customHeight="1" x14ac:dyDescent="0.25">
      <c r="A3" s="36" t="s">
        <v>39</v>
      </c>
      <c r="B3" s="68"/>
      <c r="C3" s="36" t="s">
        <v>40</v>
      </c>
    </row>
    <row r="4" spans="1:7" ht="19.95" customHeight="1" x14ac:dyDescent="0.25">
      <c r="A4" s="36" t="s">
        <v>41</v>
      </c>
      <c r="B4" s="187"/>
      <c r="C4" s="36" t="s">
        <v>42</v>
      </c>
    </row>
    <row r="5" spans="1:7" ht="19.95" customHeight="1" x14ac:dyDescent="0.25"/>
    <row r="6" spans="1:7" ht="45" customHeight="1" x14ac:dyDescent="0.25">
      <c r="A6" s="161" t="s">
        <v>281</v>
      </c>
      <c r="B6" s="162"/>
      <c r="C6" s="162"/>
      <c r="D6" s="162"/>
      <c r="E6" s="162"/>
      <c r="F6" s="162"/>
      <c r="G6" s="162"/>
    </row>
    <row r="7" spans="1:7" ht="15" customHeight="1" x14ac:dyDescent="0.25">
      <c r="A7" s="124"/>
      <c r="B7" s="124"/>
      <c r="C7" s="124"/>
      <c r="D7" s="124"/>
      <c r="E7" s="124"/>
      <c r="F7" s="124"/>
      <c r="G7" s="124"/>
    </row>
    <row r="8" spans="1:7" ht="45" customHeight="1" x14ac:dyDescent="0.25">
      <c r="A8" s="161" t="s">
        <v>282</v>
      </c>
      <c r="B8" s="162"/>
      <c r="C8" s="162"/>
      <c r="D8" s="162"/>
      <c r="E8" s="162"/>
      <c r="F8" s="162"/>
      <c r="G8" s="162"/>
    </row>
    <row r="9" spans="1:7" ht="19.95" customHeight="1" x14ac:dyDescent="0.25">
      <c r="A9" s="38"/>
    </row>
    <row r="10" spans="1:7" ht="45" customHeight="1" x14ac:dyDescent="0.25">
      <c r="A10" s="158" t="s">
        <v>283</v>
      </c>
      <c r="B10" s="158"/>
      <c r="C10" s="158"/>
      <c r="D10" s="158"/>
      <c r="E10" s="158"/>
      <c r="F10" s="158"/>
      <c r="G10" s="158"/>
    </row>
    <row r="11" spans="1:7" ht="45" customHeight="1" x14ac:dyDescent="0.25">
      <c r="A11" s="158" t="s">
        <v>284</v>
      </c>
      <c r="B11" s="159"/>
      <c r="C11" s="159"/>
      <c r="D11" s="159"/>
      <c r="E11" s="159"/>
      <c r="F11" s="159"/>
      <c r="G11" s="159"/>
    </row>
    <row r="12" spans="1:7" ht="45" customHeight="1" x14ac:dyDescent="0.25">
      <c r="A12" s="158" t="s">
        <v>115</v>
      </c>
      <c r="B12" s="158"/>
      <c r="C12" s="159" t="s">
        <v>116</v>
      </c>
      <c r="D12" s="159"/>
      <c r="E12" s="159"/>
      <c r="F12" s="159"/>
      <c r="G12" s="125"/>
    </row>
    <row r="13" spans="1:7" ht="45" customHeight="1" x14ac:dyDescent="0.25">
      <c r="A13" s="65"/>
      <c r="B13" s="65"/>
      <c r="C13" s="66"/>
      <c r="D13" s="66"/>
      <c r="E13" s="66"/>
      <c r="F13" s="66"/>
      <c r="G13" s="66"/>
    </row>
    <row r="15" spans="1:7" x14ac:dyDescent="0.25">
      <c r="A15" s="36" t="s">
        <v>65</v>
      </c>
      <c r="B15" s="68"/>
      <c r="C15" s="160" t="s">
        <v>66</v>
      </c>
      <c r="D15" s="160"/>
      <c r="E15" s="160"/>
    </row>
    <row r="16" spans="1:7" x14ac:dyDescent="0.25">
      <c r="A16" s="36" t="s">
        <v>67</v>
      </c>
      <c r="B16" s="38" t="str">
        <f>IF(ISBLANK(B15),"",IF(B3=B15,"Kontrolle erfolgreich - check ok","FEHLER - ERROR"))</f>
        <v/>
      </c>
      <c r="C16" s="36" t="s">
        <v>68</v>
      </c>
    </row>
    <row r="17" spans="2:2" x14ac:dyDescent="0.25">
      <c r="B17" s="38" t="str">
        <f>IF(ISBLANK(B15),"",IF(ISERROR(FIND("@",B15,1)),"keine gültige eMail-Adresse",IF((VALUE(FIND("@",B15,1))&gt;1),"","keine gültige eMail-Adresse!")))</f>
        <v/>
      </c>
    </row>
    <row r="18" spans="2:2" x14ac:dyDescent="0.25">
      <c r="B18" s="38" t="str">
        <f>IF(ISBLANK(B15),"",IF(ISERROR(FIND("@",B15,1)),"no valid eMail-adress",IF((VALUE(FIND("@",B15,1))&gt;1),"","no valid eMail-address!")))</f>
        <v/>
      </c>
    </row>
    <row r="19" spans="2:2" x14ac:dyDescent="0.25">
      <c r="B19" s="36" t="str">
        <f>IF(ISBLANK(B15),"",IF(ISERROR(FIND("; ",B15,1)),"",IF((VALUE(FIND("; ",B15,1))&gt;8),"","Achtung - die zweite eMail-Adresse wurde nicht korrekt eingegeben")))</f>
        <v/>
      </c>
    </row>
  </sheetData>
  <sheetProtection algorithmName="SHA-512" hashValue="CA50+yJHexLCbr8WLMazAPXXLXRiywmTmgy9BHhnG0zHMfHP/DF8qG4fEPQQfYgw0TNq0In2IJBIpnYczW1SQg==" saltValue="s8N59SGIKrysK97CuncmE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19"/>
  <sheetViews>
    <sheetView workbookViewId="0">
      <selection activeCell="B11" sqref="B11"/>
    </sheetView>
  </sheetViews>
  <sheetFormatPr baseColWidth="10" defaultRowHeight="13.8" x14ac:dyDescent="0.25"/>
  <cols>
    <col min="1" max="1" width="39.44140625" bestFit="1" customWidth="1"/>
    <col min="2" max="2" width="33.109375" bestFit="1" customWidth="1"/>
  </cols>
  <sheetData>
    <row r="1" spans="1:7" x14ac:dyDescent="0.25">
      <c r="A1" t="s">
        <v>6</v>
      </c>
      <c r="B1" s="4" t="str">
        <f>IF(ISNUMBER(VALUE(Ergebnisse!G1)),IF(VALUE(Ergebnisse!G1)&gt;0,VALUE(Ergebnisse!G1),""),"")</f>
        <v/>
      </c>
      <c r="D1" t="s">
        <v>13</v>
      </c>
    </row>
    <row r="2" spans="1:7" x14ac:dyDescent="0.25">
      <c r="A2" t="s">
        <v>1</v>
      </c>
      <c r="B2" s="4" t="str">
        <f>IF(ISNUMBER(VALUE(Ergebnisse!G2)),IF(VALUE(Ergebnisse!G2)&gt;0,VALUE(Ergebnisse!G2),""),"")</f>
        <v/>
      </c>
    </row>
    <row r="3" spans="1:7" x14ac:dyDescent="0.25">
      <c r="A3" t="s">
        <v>7</v>
      </c>
      <c r="B3" s="33" t="s">
        <v>60</v>
      </c>
      <c r="D3" t="s">
        <v>12</v>
      </c>
    </row>
    <row r="4" spans="1:7" x14ac:dyDescent="0.25">
      <c r="A4" t="s">
        <v>8</v>
      </c>
      <c r="B4" s="4">
        <f>YEAR(Ergebnisse!E5)</f>
        <v>2022</v>
      </c>
      <c r="D4" s="10">
        <v>2</v>
      </c>
    </row>
    <row r="5" spans="1:7" x14ac:dyDescent="0.25">
      <c r="A5" t="s">
        <v>9</v>
      </c>
      <c r="B5" s="4" t="str">
        <f>D8</f>
        <v>N</v>
      </c>
      <c r="D5" t="str">
        <f>IF(D4=2,"N","J")</f>
        <v>N</v>
      </c>
      <c r="F5">
        <v>1</v>
      </c>
      <c r="G5" s="59" t="s">
        <v>91</v>
      </c>
    </row>
    <row r="6" spans="1:7" x14ac:dyDescent="0.25">
      <c r="A6" t="s">
        <v>31</v>
      </c>
      <c r="B6" s="4">
        <f>Ergebnisse!G3</f>
        <v>1</v>
      </c>
      <c r="F6">
        <v>2</v>
      </c>
      <c r="G6" s="59" t="s">
        <v>92</v>
      </c>
    </row>
    <row r="7" spans="1:7" x14ac:dyDescent="0.25">
      <c r="A7" t="s">
        <v>34</v>
      </c>
      <c r="B7" s="34">
        <f>Ergebnisse!E5</f>
        <v>44745</v>
      </c>
    </row>
    <row r="8" spans="1:7" x14ac:dyDescent="0.25">
      <c r="A8" t="s">
        <v>10</v>
      </c>
      <c r="B8" s="4">
        <v>7</v>
      </c>
      <c r="D8" t="str">
        <f>LEFT(D5,1)</f>
        <v>N</v>
      </c>
    </row>
    <row r="9" spans="1:7" x14ac:dyDescent="0.25">
      <c r="A9" t="s">
        <v>11</v>
      </c>
      <c r="B9" s="4">
        <v>2</v>
      </c>
    </row>
    <row r="10" spans="1:7" x14ac:dyDescent="0.25">
      <c r="A10" t="s">
        <v>278</v>
      </c>
      <c r="B10" s="33">
        <f>Kontakt!B2</f>
        <v>0</v>
      </c>
    </row>
    <row r="11" spans="1:7" x14ac:dyDescent="0.25">
      <c r="A11" t="s">
        <v>279</v>
      </c>
      <c r="B11" s="123">
        <f>IF(Kontakt!B3=Kontakt!B15,Kontakt!B3,0)</f>
        <v>0</v>
      </c>
    </row>
    <row r="12" spans="1:7" x14ac:dyDescent="0.25">
      <c r="A12" s="122" t="s">
        <v>280</v>
      </c>
      <c r="B12" s="123">
        <v>1</v>
      </c>
    </row>
    <row r="13" spans="1:7" x14ac:dyDescent="0.25">
      <c r="A13" t="s">
        <v>17</v>
      </c>
      <c r="B13" s="2" t="str">
        <f>Ergebnisse!A23</f>
        <v>Probe A, SO2-Gehalt</v>
      </c>
      <c r="C13" s="2" t="str">
        <f>Ergebnisse!B23</f>
        <v>mg/L Probe</v>
      </c>
    </row>
    <row r="14" spans="1:7" x14ac:dyDescent="0.25">
      <c r="A14" t="s">
        <v>18</v>
      </c>
      <c r="B14" s="2" t="str">
        <f>Ergebnisse!A24</f>
        <v>Probe B, SO2-Gehalt</v>
      </c>
      <c r="C14" s="2" t="str">
        <f>Ergebnisse!B24</f>
        <v>mg/L Probe</v>
      </c>
    </row>
    <row r="15" spans="1:7" x14ac:dyDescent="0.25">
      <c r="A15" t="s">
        <v>222</v>
      </c>
      <c r="B15" s="2" t="str">
        <f>Ergebnisse!A25</f>
        <v>Probe B. Relative Dichte 20 °C/20 °C</v>
      </c>
      <c r="C15" s="2" t="str">
        <f>Ergebnisse!B25</f>
        <v>ohne</v>
      </c>
    </row>
    <row r="16" spans="1:7" x14ac:dyDescent="0.25">
      <c r="A16" t="s">
        <v>223</v>
      </c>
      <c r="B16" s="2" t="str">
        <f>Ergebnisse!A26</f>
        <v>Probe B, Lösliche Trockenmasse</v>
      </c>
      <c r="C16" s="2" t="str">
        <f>Ergebnisse!B26</f>
        <v>g/100 g</v>
      </c>
    </row>
    <row r="17" spans="1:3" x14ac:dyDescent="0.25">
      <c r="A17" t="s">
        <v>224</v>
      </c>
      <c r="B17" s="2" t="str">
        <f>Ergebnisse!A27</f>
        <v>Probe B, Titrierbare Gesamtsäure
(als Essigsäure)</v>
      </c>
      <c r="C17" s="2" t="str">
        <f>Ergebnisse!B27</f>
        <v>g/L</v>
      </c>
    </row>
    <row r="18" spans="1:3" x14ac:dyDescent="0.25">
      <c r="A18" t="s">
        <v>225</v>
      </c>
      <c r="B18" s="2" t="str">
        <f>Ergebnisse!A28</f>
        <v>Probe B, Ethanol</v>
      </c>
      <c r="C18" s="2" t="str">
        <f>Ergebnisse!B28</f>
        <v>mg/L</v>
      </c>
    </row>
    <row r="19" spans="1:3" x14ac:dyDescent="0.25">
      <c r="A19" t="s">
        <v>252</v>
      </c>
      <c r="B19" s="2" t="str">
        <f>Ergebnisse!A29</f>
        <v>Probe B, pH-Wert</v>
      </c>
      <c r="C19" s="2" t="str">
        <f>Ergebnisse!B29</f>
        <v>ohne</v>
      </c>
    </row>
  </sheetData>
  <sheetProtection algorithmName="SHA-512" hashValue="B7pGDMETJDesgkDFG4vuBF4Cyzj6KZnOd2z5IKzPgwEi4sxyQspnv2eDQCewdUhWVmd47nQPw6lHgltD97LwGA==" saltValue="UhwJAMwnBqccjVs73LJd+A=="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I61"/>
  <sheetViews>
    <sheetView workbookViewId="0">
      <selection activeCell="G1" sqref="G1"/>
    </sheetView>
  </sheetViews>
  <sheetFormatPr baseColWidth="10" defaultColWidth="11.44140625" defaultRowHeight="13.8" x14ac:dyDescent="0.25"/>
  <cols>
    <col min="1" max="1" width="40" style="15" customWidth="1"/>
    <col min="2" max="2" width="14.6640625" style="15" customWidth="1"/>
    <col min="3" max="3" width="11.6640625" style="15" customWidth="1"/>
    <col min="4" max="8" width="13.6640625" style="15" customWidth="1"/>
    <col min="9" max="9" width="4.6640625" style="15" customWidth="1"/>
    <col min="10" max="16384" width="11.44140625" style="15"/>
  </cols>
  <sheetData>
    <row r="1" spans="1:8" ht="21.9" customHeight="1" x14ac:dyDescent="0.4">
      <c r="A1" s="11" t="s">
        <v>52</v>
      </c>
      <c r="B1" s="12"/>
      <c r="E1" s="13" t="s">
        <v>53</v>
      </c>
      <c r="F1" s="14"/>
      <c r="G1" s="70" t="s">
        <v>132</v>
      </c>
    </row>
    <row r="2" spans="1:8" ht="21.9" customHeight="1" x14ac:dyDescent="0.5">
      <c r="A2" s="11" t="s">
        <v>59</v>
      </c>
      <c r="B2" s="12"/>
      <c r="E2" s="13" t="s">
        <v>54</v>
      </c>
      <c r="F2" s="14"/>
      <c r="G2" s="70" t="s">
        <v>132</v>
      </c>
    </row>
    <row r="3" spans="1:8" ht="12.15" customHeight="1" x14ac:dyDescent="0.4">
      <c r="A3" s="11"/>
      <c r="B3" s="12"/>
      <c r="E3" s="167" t="s">
        <v>35</v>
      </c>
      <c r="F3" s="167"/>
      <c r="G3" s="54">
        <v>1</v>
      </c>
      <c r="H3" s="64" t="s">
        <v>253</v>
      </c>
    </row>
    <row r="4" spans="1:8" ht="21.9" customHeight="1" x14ac:dyDescent="0.35">
      <c r="A4" s="13" t="s">
        <v>4</v>
      </c>
      <c r="B4" s="15" t="s">
        <v>2</v>
      </c>
      <c r="E4" s="29" t="s">
        <v>32</v>
      </c>
      <c r="F4" s="121" t="str">
        <f>IF(OR(ISBLANK(G1),G1="?"),"",IF(ISNUMBER(VALUE(G1)),"","Bitte nur Ziffern eingeben (numbers only)"))</f>
        <v/>
      </c>
      <c r="G4" s="28"/>
      <c r="H4" s="16"/>
    </row>
    <row r="5" spans="1:8" ht="21.9" customHeight="1" x14ac:dyDescent="0.35">
      <c r="A5" s="16" t="s">
        <v>55</v>
      </c>
      <c r="E5" s="49">
        <v>44745</v>
      </c>
      <c r="F5" s="121" t="str">
        <f>IF(OR(ISBLANK(G2),G2="?"),"",IF(ISNUMBER(VALUE(G2)),"","Bitte nur Ziffern eingeben (numbers only)"))</f>
        <v/>
      </c>
      <c r="G5" s="14"/>
      <c r="H5" s="16"/>
    </row>
    <row r="6" spans="1:8" ht="12.15" customHeight="1" x14ac:dyDescent="0.25"/>
    <row r="7" spans="1:8" s="17" customFormat="1" ht="37.950000000000003" customHeight="1" x14ac:dyDescent="0.25">
      <c r="A7" s="168" t="s">
        <v>85</v>
      </c>
      <c r="B7" s="168"/>
      <c r="C7" s="168"/>
      <c r="D7" s="168"/>
      <c r="E7" s="168"/>
      <c r="F7" s="168"/>
      <c r="G7" s="168"/>
      <c r="H7" s="168"/>
    </row>
    <row r="8" spans="1:8" s="17" customFormat="1" ht="37.950000000000003" customHeight="1" x14ac:dyDescent="0.25">
      <c r="A8" s="168" t="s">
        <v>93</v>
      </c>
      <c r="B8" s="168"/>
      <c r="C8" s="168"/>
      <c r="D8" s="168"/>
      <c r="E8" s="168"/>
      <c r="F8" s="168"/>
      <c r="G8" s="168"/>
      <c r="H8" s="168"/>
    </row>
    <row r="9" spans="1:8" s="17" customFormat="1" ht="37.950000000000003" customHeight="1" x14ac:dyDescent="0.25">
      <c r="A9" s="168" t="s">
        <v>94</v>
      </c>
      <c r="B9" s="168"/>
      <c r="C9" s="168"/>
      <c r="D9" s="168"/>
      <c r="E9" s="168"/>
      <c r="F9" s="168"/>
      <c r="G9" s="168"/>
      <c r="H9" s="168"/>
    </row>
    <row r="10" spans="1:8" s="17" customFormat="1" ht="9" customHeight="1" x14ac:dyDescent="0.25">
      <c r="A10" s="171"/>
      <c r="B10" s="171"/>
      <c r="C10" s="171"/>
      <c r="D10" s="171"/>
      <c r="E10" s="171"/>
      <c r="F10" s="171"/>
      <c r="G10" s="171"/>
      <c r="H10" s="171"/>
    </row>
    <row r="11" spans="1:8" s="17" customFormat="1" ht="37.950000000000003" customHeight="1" x14ac:dyDescent="0.25">
      <c r="A11" s="168" t="s">
        <v>104</v>
      </c>
      <c r="B11" s="168"/>
      <c r="C11" s="168"/>
      <c r="D11" s="168"/>
      <c r="E11" s="168"/>
      <c r="F11" s="168"/>
      <c r="G11" s="168"/>
      <c r="H11" s="168"/>
    </row>
    <row r="12" spans="1:8" s="17" customFormat="1" ht="37.950000000000003" customHeight="1" x14ac:dyDescent="0.25">
      <c r="A12" s="168" t="s">
        <v>105</v>
      </c>
      <c r="B12" s="168"/>
      <c r="C12" s="168"/>
      <c r="D12" s="168"/>
      <c r="E12" s="168"/>
      <c r="F12" s="168"/>
      <c r="G12" s="168"/>
      <c r="H12" s="168"/>
    </row>
    <row r="13" spans="1:8" s="17" customFormat="1" ht="37.950000000000003" customHeight="1" x14ac:dyDescent="0.25">
      <c r="A13" s="168" t="s">
        <v>95</v>
      </c>
      <c r="B13" s="168"/>
      <c r="C13" s="168"/>
      <c r="D13" s="168"/>
      <c r="E13" s="168"/>
      <c r="F13" s="168"/>
      <c r="G13" s="168"/>
      <c r="H13" s="168"/>
    </row>
    <row r="14" spans="1:8" s="17" customFormat="1" ht="9.9" customHeight="1" x14ac:dyDescent="0.25">
      <c r="A14" s="168"/>
      <c r="B14" s="168"/>
      <c r="C14" s="168"/>
      <c r="D14" s="168"/>
      <c r="E14" s="168"/>
      <c r="F14" s="168"/>
      <c r="G14" s="168"/>
      <c r="H14" s="168"/>
    </row>
    <row r="15" spans="1:8" s="17" customFormat="1" ht="19.95" customHeight="1" x14ac:dyDescent="0.25">
      <c r="A15" s="173"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5" s="173"/>
      <c r="C15" s="173"/>
      <c r="D15" s="173"/>
      <c r="E15" s="173"/>
      <c r="F15" s="173"/>
      <c r="G15" s="173"/>
    </row>
    <row r="16" spans="1:8" s="17" customFormat="1" ht="19.95" customHeight="1" x14ac:dyDescent="0.25">
      <c r="A16" s="173" t="str">
        <f>IF(OR(OR(G1="?",ISBLANK(G1)),OR(G2="?",ISBLANK(G2))),"Nur wenn diese beiden Felder korrekt ausgefüllt sind, kann der Absender dieser Tabelle identifiziert werden.","")</f>
        <v>Nur wenn diese beiden Felder korrekt ausgefüllt sind, kann der Absender dieser Tabelle identifiziert werden.</v>
      </c>
      <c r="B16" s="185"/>
      <c r="C16" s="185"/>
      <c r="D16" s="185"/>
      <c r="E16" s="185"/>
      <c r="F16" s="185"/>
      <c r="G16" s="185"/>
    </row>
    <row r="17" spans="1:9" s="17" customFormat="1" ht="37.950000000000003" customHeight="1" x14ac:dyDescent="0.35">
      <c r="A17" s="184" t="s">
        <v>277</v>
      </c>
      <c r="B17" s="184"/>
      <c r="C17" s="184"/>
      <c r="D17" s="184"/>
      <c r="E17" s="184"/>
      <c r="F17" s="184"/>
      <c r="G17" s="60"/>
      <c r="I17" s="15"/>
    </row>
    <row r="18" spans="1:9" ht="25.2" customHeight="1" x14ac:dyDescent="0.25">
      <c r="A18" s="170" t="s">
        <v>269</v>
      </c>
      <c r="B18" s="170"/>
      <c r="C18" s="170"/>
      <c r="D18" s="170"/>
      <c r="E18" s="170"/>
      <c r="F18" s="170"/>
      <c r="G18" s="170"/>
    </row>
    <row r="19" spans="1:9" ht="23.1" customHeight="1" x14ac:dyDescent="0.35">
      <c r="A19" s="13" t="s">
        <v>58</v>
      </c>
    </row>
    <row r="20" spans="1:9" ht="9.9" hidden="1" customHeight="1" x14ac:dyDescent="0.25"/>
    <row r="21" spans="1:9" s="26" customFormat="1" ht="36" customHeight="1" x14ac:dyDescent="0.3">
      <c r="A21" s="44" t="s">
        <v>61</v>
      </c>
      <c r="B21" s="44" t="s">
        <v>0</v>
      </c>
      <c r="C21" s="45" t="s">
        <v>33</v>
      </c>
      <c r="D21" s="45" t="s">
        <v>118</v>
      </c>
      <c r="E21" s="45" t="s">
        <v>119</v>
      </c>
      <c r="F21" s="45" t="s">
        <v>56</v>
      </c>
      <c r="G21" s="168" t="s">
        <v>103</v>
      </c>
      <c r="H21" s="168"/>
      <c r="I21" s="27"/>
    </row>
    <row r="22" spans="1:9" s="26" customFormat="1" ht="9.9" customHeight="1" x14ac:dyDescent="0.3">
      <c r="A22" s="44"/>
      <c r="B22" s="44"/>
      <c r="C22" s="45"/>
      <c r="D22" s="45"/>
      <c r="E22" s="45"/>
      <c r="F22" s="45"/>
      <c r="G22" s="48"/>
      <c r="H22" s="46"/>
      <c r="I22" s="27"/>
    </row>
    <row r="23" spans="1:9" s="26" customFormat="1" ht="23.1" customHeight="1" x14ac:dyDescent="0.3">
      <c r="A23" s="43" t="s">
        <v>125</v>
      </c>
      <c r="B23" s="43" t="s">
        <v>226</v>
      </c>
      <c r="C23" s="47">
        <v>3</v>
      </c>
      <c r="D23" s="119"/>
      <c r="E23" s="119"/>
      <c r="F23" s="47">
        <f>'SO2'!E2</f>
        <v>26</v>
      </c>
      <c r="G23" s="120"/>
      <c r="H23" s="51">
        <f>'SO2'!$C$1</f>
        <v>25</v>
      </c>
      <c r="I23" s="50"/>
    </row>
    <row r="24" spans="1:9" s="26" customFormat="1" ht="23.1" customHeight="1" x14ac:dyDescent="0.3">
      <c r="A24" s="43" t="s">
        <v>126</v>
      </c>
      <c r="B24" s="43" t="s">
        <v>226</v>
      </c>
      <c r="C24" s="47">
        <v>3</v>
      </c>
      <c r="D24" s="119"/>
      <c r="E24" s="119"/>
      <c r="F24" s="47">
        <f>'SO2'!F2</f>
        <v>26</v>
      </c>
      <c r="G24" s="120"/>
      <c r="H24" s="51">
        <f>'SO2'!$C$1</f>
        <v>25</v>
      </c>
      <c r="I24" s="52"/>
    </row>
    <row r="25" spans="1:9" s="26" customFormat="1" ht="23.1" customHeight="1" x14ac:dyDescent="0.3">
      <c r="A25" s="43" t="s">
        <v>160</v>
      </c>
      <c r="B25" s="43" t="s">
        <v>161</v>
      </c>
      <c r="C25" s="47">
        <v>6</v>
      </c>
      <c r="D25" s="119"/>
      <c r="E25" s="119"/>
      <c r="F25" s="47">
        <f>Dichte!B1</f>
        <v>23</v>
      </c>
      <c r="G25" s="132"/>
      <c r="H25" s="51">
        <f>Dichte!C1</f>
        <v>22</v>
      </c>
      <c r="I25" s="52"/>
    </row>
    <row r="26" spans="1:9" s="26" customFormat="1" ht="23.1" customHeight="1" x14ac:dyDescent="0.3">
      <c r="A26" s="43" t="s">
        <v>270</v>
      </c>
      <c r="B26" s="43" t="s">
        <v>271</v>
      </c>
      <c r="C26" s="47">
        <v>4</v>
      </c>
      <c r="D26" s="119"/>
      <c r="E26" s="119"/>
      <c r="F26" s="47">
        <f>Brix!B1</f>
        <v>13</v>
      </c>
      <c r="G26" s="132"/>
      <c r="H26" s="51">
        <f>Brix!C1</f>
        <v>12</v>
      </c>
      <c r="I26" s="52"/>
    </row>
    <row r="27" spans="1:9" s="26" customFormat="1" ht="34.950000000000003" customHeight="1" x14ac:dyDescent="0.3">
      <c r="A27" s="43" t="s">
        <v>162</v>
      </c>
      <c r="B27" s="43" t="s">
        <v>164</v>
      </c>
      <c r="C27" s="47">
        <v>4</v>
      </c>
      <c r="D27" s="119"/>
      <c r="E27" s="119"/>
      <c r="F27" s="47">
        <f>Gesamtsäure!B1</f>
        <v>18</v>
      </c>
      <c r="G27" s="133">
        <f>Gesamtsäure!B25</f>
        <v>6</v>
      </c>
      <c r="H27" s="51">
        <f>Gesamtsäure!C1</f>
        <v>17</v>
      </c>
      <c r="I27" s="133">
        <f>Gesamtsäure!C25</f>
        <v>5</v>
      </c>
    </row>
    <row r="28" spans="1:9" s="26" customFormat="1" ht="22.95" customHeight="1" x14ac:dyDescent="0.3">
      <c r="A28" s="43" t="s">
        <v>163</v>
      </c>
      <c r="B28" s="43" t="s">
        <v>165</v>
      </c>
      <c r="C28" s="47">
        <v>3</v>
      </c>
      <c r="D28" s="119"/>
      <c r="E28" s="119"/>
      <c r="F28" s="47">
        <f>Ethanol!B1</f>
        <v>12</v>
      </c>
      <c r="G28" s="132"/>
      <c r="H28" s="51">
        <f>Ethanol!C1</f>
        <v>11</v>
      </c>
      <c r="I28" s="52"/>
    </row>
    <row r="29" spans="1:9" s="26" customFormat="1" ht="22.95" customHeight="1" x14ac:dyDescent="0.3">
      <c r="A29" s="43" t="s">
        <v>236</v>
      </c>
      <c r="B29" s="43" t="s">
        <v>161</v>
      </c>
      <c r="C29" s="47">
        <v>3</v>
      </c>
      <c r="D29" s="119"/>
      <c r="E29" s="119"/>
      <c r="F29" s="47">
        <f>'pH-Wert'!B1</f>
        <v>17</v>
      </c>
      <c r="G29" s="132"/>
      <c r="H29" s="51">
        <f>'pH-Wert'!C1</f>
        <v>16</v>
      </c>
      <c r="I29" s="52"/>
    </row>
    <row r="30" spans="1:9" s="26" customFormat="1" ht="30.15" customHeight="1" x14ac:dyDescent="0.3">
      <c r="A30" s="172" t="s">
        <v>276</v>
      </c>
      <c r="B30" s="172"/>
      <c r="C30" s="108"/>
      <c r="D30" s="109" t="s">
        <v>98</v>
      </c>
      <c r="E30" s="109" t="s">
        <v>99</v>
      </c>
      <c r="F30" s="109" t="s">
        <v>100</v>
      </c>
      <c r="G30" s="109" t="s">
        <v>101</v>
      </c>
      <c r="H30" s="109" t="s">
        <v>102</v>
      </c>
      <c r="I30" s="52"/>
    </row>
    <row r="31" spans="1:9" s="26" customFormat="1" ht="23.1" customHeight="1" x14ac:dyDescent="0.3">
      <c r="A31" s="43" t="s">
        <v>156</v>
      </c>
      <c r="B31" s="43" t="s">
        <v>226</v>
      </c>
      <c r="C31" s="47">
        <v>3</v>
      </c>
      <c r="D31" s="188"/>
      <c r="E31" s="188"/>
      <c r="F31" s="189"/>
      <c r="G31" s="189"/>
      <c r="H31" s="189"/>
      <c r="I31" s="52"/>
    </row>
    <row r="32" spans="1:9" s="26" customFormat="1" ht="23.1" customHeight="1" x14ac:dyDescent="0.3">
      <c r="A32" s="43" t="s">
        <v>157</v>
      </c>
      <c r="B32" s="43" t="s">
        <v>226</v>
      </c>
      <c r="C32" s="47">
        <v>3</v>
      </c>
      <c r="D32" s="188"/>
      <c r="E32" s="188"/>
      <c r="F32" s="189"/>
      <c r="G32" s="189"/>
      <c r="H32" s="189"/>
      <c r="I32" s="52"/>
    </row>
    <row r="33" spans="1:9" s="26" customFormat="1" ht="23.1" customHeight="1" x14ac:dyDescent="0.3">
      <c r="A33" s="43" t="s">
        <v>158</v>
      </c>
      <c r="B33" s="43" t="s">
        <v>226</v>
      </c>
      <c r="C33" s="47">
        <v>3</v>
      </c>
      <c r="D33" s="188"/>
      <c r="E33" s="188"/>
      <c r="F33" s="189"/>
      <c r="G33" s="189"/>
      <c r="H33" s="189"/>
      <c r="I33" s="52"/>
    </row>
    <row r="34" spans="1:9" s="26" customFormat="1" ht="23.1" customHeight="1" x14ac:dyDescent="0.3">
      <c r="A34" s="43" t="s">
        <v>159</v>
      </c>
      <c r="B34" s="43" t="s">
        <v>226</v>
      </c>
      <c r="C34" s="47">
        <v>3</v>
      </c>
      <c r="D34" s="188"/>
      <c r="E34" s="188"/>
      <c r="F34" s="189"/>
      <c r="G34" s="189"/>
      <c r="H34" s="189"/>
      <c r="I34" s="52"/>
    </row>
    <row r="35" spans="1:9" s="26" customFormat="1" ht="15" customHeight="1" x14ac:dyDescent="0.3">
      <c r="A35" s="43"/>
      <c r="B35" s="43"/>
      <c r="C35" s="47"/>
      <c r="D35" s="61"/>
      <c r="E35" s="61"/>
      <c r="F35" s="62"/>
      <c r="G35" s="62"/>
      <c r="H35" s="63"/>
      <c r="I35" s="52"/>
    </row>
    <row r="36" spans="1:9" ht="23.1" customHeight="1" x14ac:dyDescent="0.3">
      <c r="A36" s="169" t="s">
        <v>62</v>
      </c>
      <c r="B36" s="169"/>
      <c r="C36" s="169"/>
      <c r="D36" s="169"/>
      <c r="E36" s="169"/>
      <c r="F36" s="169"/>
      <c r="G36" s="169"/>
      <c r="H36" s="169"/>
    </row>
    <row r="37" spans="1:9" ht="9.9" customHeight="1" x14ac:dyDescent="0.3">
      <c r="A37" s="53"/>
      <c r="B37" s="53"/>
      <c r="C37" s="53"/>
      <c r="D37" s="53"/>
      <c r="E37" s="53"/>
      <c r="F37" s="53"/>
      <c r="G37" s="53"/>
      <c r="H37" s="53"/>
    </row>
    <row r="38" spans="1:9" ht="35.1" customHeight="1" x14ac:dyDescent="0.25">
      <c r="A38" s="168" t="s">
        <v>57</v>
      </c>
      <c r="B38" s="168"/>
      <c r="C38" s="168"/>
      <c r="D38" s="168"/>
      <c r="E38" s="168"/>
      <c r="F38" s="168"/>
      <c r="G38" s="168"/>
      <c r="H38" s="168"/>
    </row>
    <row r="39" spans="1:9" ht="15" customHeight="1" x14ac:dyDescent="0.35">
      <c r="A39" s="74"/>
      <c r="B39" s="75"/>
      <c r="C39" s="75"/>
      <c r="D39" s="75"/>
      <c r="E39" s="75"/>
      <c r="F39" s="75"/>
      <c r="G39" s="75"/>
      <c r="H39" s="76"/>
    </row>
    <row r="40" spans="1:9" ht="18" customHeight="1" x14ac:dyDescent="0.25">
      <c r="A40" s="104" t="s">
        <v>274</v>
      </c>
      <c r="B40" s="178"/>
      <c r="C40" s="178"/>
      <c r="D40" s="178"/>
      <c r="E40" s="178"/>
      <c r="F40" s="178"/>
      <c r="G40" s="178"/>
      <c r="H40" s="179"/>
      <c r="I40" s="18" t="b">
        <f>ISBLANK(VLOOKUP(F23,'SO2'!A3:C33,3))</f>
        <v>1</v>
      </c>
    </row>
    <row r="41" spans="1:9" ht="27" customHeight="1" x14ac:dyDescent="0.25">
      <c r="A41" s="105" t="str">
        <f>IF(F23=H23,"bitte eingeben:",IF(I40,"","Art der Modifikation:"))</f>
        <v/>
      </c>
      <c r="B41" s="182"/>
      <c r="C41" s="182"/>
      <c r="D41" s="182"/>
      <c r="E41" s="182"/>
      <c r="F41" s="182"/>
      <c r="G41" s="182"/>
      <c r="H41" s="183"/>
      <c r="I41" s="18"/>
    </row>
    <row r="42" spans="1:9" ht="18" customHeight="1" x14ac:dyDescent="0.25">
      <c r="A42" s="104" t="s">
        <v>275</v>
      </c>
      <c r="B42" s="178"/>
      <c r="C42" s="178"/>
      <c r="D42" s="178"/>
      <c r="E42" s="178"/>
      <c r="F42" s="178"/>
      <c r="G42" s="178"/>
      <c r="H42" s="179"/>
      <c r="I42" s="18" t="b">
        <f>ISBLANK(VLOOKUP(F24,'SO2'!A3:C33,3))</f>
        <v>1</v>
      </c>
    </row>
    <row r="43" spans="1:9" ht="27" customHeight="1" x14ac:dyDescent="0.25">
      <c r="A43" s="105" t="str">
        <f>IF(F24=H24,"bitte eingeben:",IF(I42,"","Art der Modifikation:"))</f>
        <v/>
      </c>
      <c r="B43" s="180"/>
      <c r="C43" s="180"/>
      <c r="D43" s="180"/>
      <c r="E43" s="180"/>
      <c r="F43" s="180"/>
      <c r="G43" s="180"/>
      <c r="H43" s="181"/>
      <c r="I43" s="18"/>
    </row>
    <row r="44" spans="1:9" ht="18" customHeight="1" x14ac:dyDescent="0.25">
      <c r="A44" s="104" t="s">
        <v>106</v>
      </c>
      <c r="B44" s="176">
        <f>Lagerung!B1</f>
        <v>7</v>
      </c>
      <c r="C44" s="176"/>
      <c r="D44" s="176"/>
      <c r="E44" s="176"/>
      <c r="F44" s="176"/>
      <c r="G44" s="176"/>
      <c r="H44" s="177"/>
      <c r="I44" s="18">
        <f>Lagerung!C1</f>
        <v>6</v>
      </c>
    </row>
    <row r="45" spans="1:9" ht="27" customHeight="1" x14ac:dyDescent="0.25">
      <c r="A45" s="106" t="str">
        <f>IF(B44=I44,"bitte eingeben:","")</f>
        <v/>
      </c>
      <c r="B45" s="174"/>
      <c r="C45" s="174"/>
      <c r="D45" s="174"/>
      <c r="E45" s="174"/>
      <c r="F45" s="174"/>
      <c r="G45" s="174"/>
      <c r="H45" s="175"/>
      <c r="I45" s="18"/>
    </row>
    <row r="46" spans="1:9" ht="18" customHeight="1" x14ac:dyDescent="0.25">
      <c r="A46" s="104" t="s">
        <v>111</v>
      </c>
      <c r="B46" s="176">
        <f>Lagerung!D1</f>
        <v>7</v>
      </c>
      <c r="C46" s="176"/>
      <c r="D46" s="176"/>
      <c r="E46" s="176"/>
      <c r="F46" s="176"/>
      <c r="G46" s="176"/>
      <c r="H46" s="177"/>
      <c r="I46" s="18">
        <f>Lagerung!C1</f>
        <v>6</v>
      </c>
    </row>
    <row r="47" spans="1:9" ht="27" customHeight="1" x14ac:dyDescent="0.25">
      <c r="A47" s="106" t="str">
        <f>IF(B46=I46,"bitte eingeben:","")</f>
        <v/>
      </c>
      <c r="B47" s="174"/>
      <c r="C47" s="174"/>
      <c r="D47" s="174"/>
      <c r="E47" s="174"/>
      <c r="F47" s="174"/>
      <c r="G47" s="174"/>
      <c r="H47" s="175"/>
      <c r="I47" s="18"/>
    </row>
    <row r="48" spans="1:9" s="17" customFormat="1" ht="18" customHeight="1" x14ac:dyDescent="0.25">
      <c r="A48" s="107" t="s">
        <v>153</v>
      </c>
      <c r="B48" s="163"/>
      <c r="C48" s="163"/>
      <c r="D48" s="163"/>
      <c r="E48" s="163"/>
      <c r="F48" s="163"/>
      <c r="G48" s="163"/>
      <c r="H48" s="164"/>
      <c r="I48" s="72"/>
    </row>
    <row r="49" spans="1:9" ht="27" customHeight="1" x14ac:dyDescent="0.25">
      <c r="A49" s="77" t="s">
        <v>154</v>
      </c>
      <c r="B49" s="165"/>
      <c r="C49" s="165"/>
      <c r="D49" s="165"/>
      <c r="E49" s="165"/>
      <c r="F49" s="165"/>
      <c r="G49" s="165"/>
      <c r="H49" s="166"/>
    </row>
    <row r="51" spans="1:9" ht="18" customHeight="1" x14ac:dyDescent="0.3">
      <c r="A51" s="103" t="s">
        <v>211</v>
      </c>
      <c r="B51" s="176"/>
      <c r="C51" s="176"/>
      <c r="D51" s="176"/>
      <c r="E51" s="176"/>
      <c r="F51" s="176"/>
      <c r="G51" s="176"/>
      <c r="H51" s="176"/>
      <c r="I51" s="18" t="b">
        <f>ISBLANK(VLOOKUP(F25,Dichte!A3:C25,3))</f>
        <v>1</v>
      </c>
    </row>
    <row r="52" spans="1:9" ht="27" customHeight="1" x14ac:dyDescent="0.25">
      <c r="A52" s="99" t="str">
        <f>IF(F25=H25,"bitte eingeben:",IF(I51,"","Art der Modifikation:"))</f>
        <v/>
      </c>
      <c r="B52" s="182"/>
      <c r="C52" s="182"/>
      <c r="D52" s="182"/>
      <c r="E52" s="182"/>
      <c r="F52" s="182"/>
      <c r="G52" s="182"/>
      <c r="H52" s="183"/>
    </row>
    <row r="53" spans="1:9" ht="18" customHeight="1" x14ac:dyDescent="0.3">
      <c r="A53" s="103" t="s">
        <v>272</v>
      </c>
      <c r="B53" s="176"/>
      <c r="C53" s="176"/>
      <c r="D53" s="176"/>
      <c r="E53" s="176"/>
      <c r="F53" s="176"/>
      <c r="G53" s="176"/>
      <c r="H53" s="176"/>
      <c r="I53" s="18" t="b">
        <f>ISBLANK(VLOOKUP(F26,Brix!A3:C15,3))</f>
        <v>1</v>
      </c>
    </row>
    <row r="54" spans="1:9" ht="27" customHeight="1" x14ac:dyDescent="0.25">
      <c r="A54" s="99" t="str">
        <f>IF(F26=H26,"bitte eingeben:",IF(I53,"","Art der Modifikation:"))</f>
        <v/>
      </c>
      <c r="B54" s="182"/>
      <c r="C54" s="182"/>
      <c r="D54" s="182"/>
      <c r="E54" s="182"/>
      <c r="F54" s="182"/>
      <c r="G54" s="182"/>
      <c r="H54" s="183"/>
    </row>
    <row r="55" spans="1:9" ht="18" customHeight="1" x14ac:dyDescent="0.3">
      <c r="A55" s="103" t="s">
        <v>212</v>
      </c>
      <c r="B55" s="176"/>
      <c r="C55" s="176"/>
      <c r="D55" s="176"/>
      <c r="E55" s="176"/>
      <c r="F55" s="176"/>
      <c r="G55" s="176"/>
      <c r="H55" s="176"/>
      <c r="I55" s="18" t="b">
        <f>ISBLANK(VLOOKUP(F27,Gesamtsäure!A3:C20,3))</f>
        <v>1</v>
      </c>
    </row>
    <row r="56" spans="1:9" ht="18" customHeight="1" x14ac:dyDescent="0.3">
      <c r="A56" s="103" t="s">
        <v>292</v>
      </c>
      <c r="B56" s="129"/>
      <c r="C56" s="129"/>
      <c r="D56" s="129"/>
      <c r="E56" s="129"/>
      <c r="F56" s="130" t="s">
        <v>293</v>
      </c>
      <c r="G56" s="131"/>
      <c r="H56" s="129"/>
      <c r="I56" s="18"/>
    </row>
    <row r="57" spans="1:9" ht="27" customHeight="1" x14ac:dyDescent="0.25">
      <c r="A57" s="99" t="str">
        <f>IF(F27=H27,"bitte eingeben:",IF(I55,"","Art der Modifikation:"))</f>
        <v/>
      </c>
      <c r="B57" s="182"/>
      <c r="C57" s="182"/>
      <c r="D57" s="182"/>
      <c r="E57" s="182"/>
      <c r="F57" s="182"/>
      <c r="G57" s="182"/>
      <c r="H57" s="183"/>
    </row>
    <row r="58" spans="1:9" ht="18" customHeight="1" x14ac:dyDescent="0.3">
      <c r="A58" s="103" t="s">
        <v>200</v>
      </c>
      <c r="B58" s="176"/>
      <c r="C58" s="176"/>
      <c r="D58" s="176"/>
      <c r="E58" s="176"/>
      <c r="F58" s="176"/>
      <c r="G58" s="176"/>
      <c r="H58" s="176"/>
      <c r="I58" s="18" t="b">
        <f>ISBLANK(VLOOKUP(F28,Ethanol!A3:C14,3))</f>
        <v>1</v>
      </c>
    </row>
    <row r="59" spans="1:9" ht="27" customHeight="1" x14ac:dyDescent="0.25">
      <c r="A59" s="99" t="str">
        <f>IF(F28=H28,"bitte eingeben:",IF(I58,"","Art der Modifikation:"))</f>
        <v/>
      </c>
      <c r="B59" s="182"/>
      <c r="C59" s="182"/>
      <c r="D59" s="182"/>
      <c r="E59" s="182"/>
      <c r="F59" s="182"/>
      <c r="G59" s="182"/>
      <c r="H59" s="183"/>
    </row>
    <row r="60" spans="1:9" ht="18" customHeight="1" x14ac:dyDescent="0.3">
      <c r="A60" s="103" t="s">
        <v>237</v>
      </c>
      <c r="B60" s="176"/>
      <c r="C60" s="176"/>
      <c r="D60" s="176"/>
      <c r="E60" s="176"/>
      <c r="F60" s="176"/>
      <c r="G60" s="176"/>
      <c r="H60" s="176"/>
      <c r="I60" s="18" t="b">
        <f>ISBLANK(VLOOKUP(F29,'pH-Wert'!A3:C19,3))</f>
        <v>1</v>
      </c>
    </row>
    <row r="61" spans="1:9" ht="27" customHeight="1" x14ac:dyDescent="0.25">
      <c r="A61" s="99" t="str">
        <f>IF(F30=H30,"bitte eingeben:",IF(I60,"","Art der Modifikation:"))</f>
        <v/>
      </c>
      <c r="B61" s="182"/>
      <c r="C61" s="182"/>
      <c r="D61" s="182"/>
      <c r="E61" s="182"/>
      <c r="F61" s="182"/>
      <c r="G61" s="182"/>
      <c r="H61" s="183"/>
    </row>
  </sheetData>
  <sheetProtection algorithmName="SHA-512" hashValue="dt91GhNKcCQ4jTtqDYOv5pf6S7G0y+6Uvp3Im+NlcIJBLWxAnoYydsSeCSf8hGDWw32z8sMrKzE6UxO2I54z0Q==" saltValue="im3A8o0dp1zZ8Yi01AMbHA==" spinCount="100000" sheet="1" objects="1" scenarios="1"/>
  <mergeCells count="37">
    <mergeCell ref="B59:H59"/>
    <mergeCell ref="B57:H57"/>
    <mergeCell ref="B54:H54"/>
    <mergeCell ref="B60:H60"/>
    <mergeCell ref="B61:H61"/>
    <mergeCell ref="B51:H51"/>
    <mergeCell ref="B53:H53"/>
    <mergeCell ref="B55:H55"/>
    <mergeCell ref="B58:H58"/>
    <mergeCell ref="B52:H52"/>
    <mergeCell ref="B47:H47"/>
    <mergeCell ref="B44:H44"/>
    <mergeCell ref="B46:H46"/>
    <mergeCell ref="B42:H42"/>
    <mergeCell ref="A13:H13"/>
    <mergeCell ref="B43:H43"/>
    <mergeCell ref="B40:H40"/>
    <mergeCell ref="B41:H41"/>
    <mergeCell ref="B45:H45"/>
    <mergeCell ref="A17:F17"/>
    <mergeCell ref="A16:G16"/>
    <mergeCell ref="B48:H48"/>
    <mergeCell ref="B49:H49"/>
    <mergeCell ref="E3:F3"/>
    <mergeCell ref="A7:H7"/>
    <mergeCell ref="A8:H8"/>
    <mergeCell ref="A9:H9"/>
    <mergeCell ref="A38:H38"/>
    <mergeCell ref="A36:H36"/>
    <mergeCell ref="A18:G18"/>
    <mergeCell ref="G21:H21"/>
    <mergeCell ref="A10:H10"/>
    <mergeCell ref="A12:H12"/>
    <mergeCell ref="A30:B30"/>
    <mergeCell ref="A15:G15"/>
    <mergeCell ref="A14:H14"/>
    <mergeCell ref="A11:H11"/>
  </mergeCells>
  <phoneticPr fontId="0" type="noConversion"/>
  <conditionalFormatting sqref="H23:H28 H35">
    <cfRule type="cellIs" dxfId="22" priority="12" stopIfTrue="1" operator="equal">
      <formula>6</formula>
    </cfRule>
  </conditionalFormatting>
  <conditionalFormatting sqref="I23:I26 I28:I35">
    <cfRule type="cellIs" dxfId="21" priority="13" stopIfTrue="1" operator="equal">
      <formula>11</formula>
    </cfRule>
  </conditionalFormatting>
  <conditionalFormatting sqref="B41:H41">
    <cfRule type="expression" dxfId="20" priority="14" stopIfTrue="1">
      <formula>OR($F$23-$H$23=0,NOT(I40))</formula>
    </cfRule>
  </conditionalFormatting>
  <conditionalFormatting sqref="G21:G22">
    <cfRule type="expression" dxfId="19" priority="15" stopIfTrue="1">
      <formula>SUM($G$23:$G$34)-16=0</formula>
    </cfRule>
  </conditionalFormatting>
  <conditionalFormatting sqref="B43:H43">
    <cfRule type="expression" dxfId="18" priority="16" stopIfTrue="1">
      <formula>OR($F$24-$H$24=0,NOT(I42))</formula>
    </cfRule>
  </conditionalFormatting>
  <conditionalFormatting sqref="F23:F28 F31:F35">
    <cfRule type="expression" dxfId="17" priority="17" stopIfTrue="1">
      <formula>$F23-$H23=1</formula>
    </cfRule>
  </conditionalFormatting>
  <conditionalFormatting sqref="G24:G28 G31:G35 H31:H34">
    <cfRule type="expression" dxfId="16" priority="18" stopIfTrue="1">
      <formula>$G$24-$I$24=1</formula>
    </cfRule>
  </conditionalFormatting>
  <conditionalFormatting sqref="B45:H45">
    <cfRule type="expression" dxfId="15" priority="19" stopIfTrue="1">
      <formula>$B$44-$I$44=0</formula>
    </cfRule>
  </conditionalFormatting>
  <conditionalFormatting sqref="B47:H47">
    <cfRule type="expression" dxfId="14" priority="20" stopIfTrue="1">
      <formula>$B$46-$I$46=0</formula>
    </cfRule>
  </conditionalFormatting>
  <conditionalFormatting sqref="B52:H52">
    <cfRule type="expression" dxfId="13" priority="11" stopIfTrue="1">
      <formula>OR($F$25-$H$25=0,NOT(I51))</formula>
    </cfRule>
  </conditionalFormatting>
  <conditionalFormatting sqref="B57:H57">
    <cfRule type="expression" dxfId="12" priority="10" stopIfTrue="1">
      <formula>OR($F$27-$H$27=0,NOT(I55))</formula>
    </cfRule>
  </conditionalFormatting>
  <conditionalFormatting sqref="B59:H59">
    <cfRule type="expression" dxfId="11" priority="9" stopIfTrue="1">
      <formula>OR($F$28-$H$28=0,NOT(I58))</formula>
    </cfRule>
  </conditionalFormatting>
  <conditionalFormatting sqref="B54:H54">
    <cfRule type="expression" dxfId="10" priority="8" stopIfTrue="1">
      <formula>OR($F$26-$H$26=0,NOT(I53))</formula>
    </cfRule>
  </conditionalFormatting>
  <conditionalFormatting sqref="H29">
    <cfRule type="cellIs" dxfId="9" priority="5" stopIfTrue="1" operator="equal">
      <formula>6</formula>
    </cfRule>
  </conditionalFormatting>
  <conditionalFormatting sqref="F29">
    <cfRule type="expression" dxfId="8" priority="6" stopIfTrue="1">
      <formula>$F29-$H29=1</formula>
    </cfRule>
  </conditionalFormatting>
  <conditionalFormatting sqref="G29">
    <cfRule type="expression" dxfId="7" priority="7" stopIfTrue="1">
      <formula>$G$24-$I$24=1</formula>
    </cfRule>
  </conditionalFormatting>
  <conditionalFormatting sqref="B61:H61">
    <cfRule type="expression" dxfId="6" priority="4" stopIfTrue="1">
      <formula>OR($F$29-$H$29=0,NOT(I60))</formula>
    </cfRule>
  </conditionalFormatting>
  <conditionalFormatting sqref="F56">
    <cfRule type="expression" dxfId="5" priority="3" stopIfTrue="1">
      <formula>$G$27-$I$27=0</formula>
    </cfRule>
  </conditionalFormatting>
  <conditionalFormatting sqref="G56">
    <cfRule type="expression" dxfId="4" priority="2" stopIfTrue="1">
      <formula>$G$27-$I$27=0</formula>
    </cfRule>
  </conditionalFormatting>
  <conditionalFormatting sqref="I27">
    <cfRule type="expression" dxfId="3" priority="1" stopIfTrue="1">
      <formula>$G$24-$I$24=1</formula>
    </cfRule>
  </conditionalFormatting>
  <hyperlinks>
    <hyperlink ref="B4" r:id="rId1" xr:uid="{00000000-0004-0000-0800-000000000000}"/>
  </hyperlinks>
  <pageMargins left="0.59055118110236227" right="0.59055118110236227" top="0.55118110236220474"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8" max="16383" man="1"/>
    <brk id="35"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22860</xdr:colOff>
                    <xdr:row>39</xdr:row>
                    <xdr:rowOff>7620</xdr:rowOff>
                  </from>
                  <to>
                    <xdr:col>7</xdr:col>
                    <xdr:colOff>579120</xdr:colOff>
                    <xdr:row>40</xdr:row>
                    <xdr:rowOff>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22860</xdr:colOff>
                    <xdr:row>41</xdr:row>
                    <xdr:rowOff>7620</xdr:rowOff>
                  </from>
                  <to>
                    <xdr:col>7</xdr:col>
                    <xdr:colOff>579120</xdr:colOff>
                    <xdr:row>42</xdr:row>
                    <xdr:rowOff>0</xdr:rowOff>
                  </to>
                </anchor>
              </controlPr>
            </control>
          </mc:Choice>
        </mc:AlternateContent>
        <mc:AlternateContent xmlns:mc="http://schemas.openxmlformats.org/markup-compatibility/2006">
          <mc:Choice Requires="x14">
            <control shapeId="2140" r:id="rId7" name="Drop Down 92">
              <controlPr locked="0" defaultSize="0" autoLine="0" autoPict="0">
                <anchor moveWithCells="1">
                  <from>
                    <xdr:col>6</xdr:col>
                    <xdr:colOff>22860</xdr:colOff>
                    <xdr:row>16</xdr:row>
                    <xdr:rowOff>76200</xdr:rowOff>
                  </from>
                  <to>
                    <xdr:col>6</xdr:col>
                    <xdr:colOff>891540</xdr:colOff>
                    <xdr:row>16</xdr:row>
                    <xdr:rowOff>358140</xdr:rowOff>
                  </to>
                </anchor>
              </controlPr>
            </control>
          </mc:Choice>
        </mc:AlternateContent>
        <mc:AlternateContent xmlns:mc="http://schemas.openxmlformats.org/markup-compatibility/2006">
          <mc:Choice Requires="x14">
            <control shapeId="2142" r:id="rId8" name="Drop Down 94">
              <controlPr locked="0" defaultSize="0" autoLine="0" autoPict="0">
                <anchor moveWithCells="1">
                  <from>
                    <xdr:col>1</xdr:col>
                    <xdr:colOff>22860</xdr:colOff>
                    <xdr:row>43</xdr:row>
                    <xdr:rowOff>7620</xdr:rowOff>
                  </from>
                  <to>
                    <xdr:col>7</xdr:col>
                    <xdr:colOff>579120</xdr:colOff>
                    <xdr:row>44</xdr:row>
                    <xdr:rowOff>0</xdr:rowOff>
                  </to>
                </anchor>
              </controlPr>
            </control>
          </mc:Choice>
        </mc:AlternateContent>
        <mc:AlternateContent xmlns:mc="http://schemas.openxmlformats.org/markup-compatibility/2006">
          <mc:Choice Requires="x14">
            <control shapeId="2144" r:id="rId9" name="Drop Down 96">
              <controlPr locked="0" defaultSize="0" autoLine="0" autoPict="0">
                <anchor moveWithCells="1">
                  <from>
                    <xdr:col>1</xdr:col>
                    <xdr:colOff>22860</xdr:colOff>
                    <xdr:row>45</xdr:row>
                    <xdr:rowOff>7620</xdr:rowOff>
                  </from>
                  <to>
                    <xdr:col>7</xdr:col>
                    <xdr:colOff>579120</xdr:colOff>
                    <xdr:row>46</xdr:row>
                    <xdr:rowOff>0</xdr:rowOff>
                  </to>
                </anchor>
              </controlPr>
            </control>
          </mc:Choice>
        </mc:AlternateContent>
        <mc:AlternateContent xmlns:mc="http://schemas.openxmlformats.org/markup-compatibility/2006">
          <mc:Choice Requires="x14">
            <control shapeId="2145" r:id="rId10" name="Drop Down 97">
              <controlPr locked="0" defaultSize="0" autoLine="0" autoPict="0">
                <anchor moveWithCells="1">
                  <from>
                    <xdr:col>1</xdr:col>
                    <xdr:colOff>22860</xdr:colOff>
                    <xdr:row>50</xdr:row>
                    <xdr:rowOff>7620</xdr:rowOff>
                  </from>
                  <to>
                    <xdr:col>7</xdr:col>
                    <xdr:colOff>579120</xdr:colOff>
                    <xdr:row>51</xdr:row>
                    <xdr:rowOff>0</xdr:rowOff>
                  </to>
                </anchor>
              </controlPr>
            </control>
          </mc:Choice>
        </mc:AlternateContent>
        <mc:AlternateContent xmlns:mc="http://schemas.openxmlformats.org/markup-compatibility/2006">
          <mc:Choice Requires="x14">
            <control shapeId="2146" r:id="rId11" name="Drop Down 98">
              <controlPr locked="0" defaultSize="0" autoLine="0" autoPict="0">
                <anchor moveWithCells="1">
                  <from>
                    <xdr:col>1</xdr:col>
                    <xdr:colOff>22860</xdr:colOff>
                    <xdr:row>52</xdr:row>
                    <xdr:rowOff>7620</xdr:rowOff>
                  </from>
                  <to>
                    <xdr:col>7</xdr:col>
                    <xdr:colOff>579120</xdr:colOff>
                    <xdr:row>53</xdr:row>
                    <xdr:rowOff>0</xdr:rowOff>
                  </to>
                </anchor>
              </controlPr>
            </control>
          </mc:Choice>
        </mc:AlternateContent>
        <mc:AlternateContent xmlns:mc="http://schemas.openxmlformats.org/markup-compatibility/2006">
          <mc:Choice Requires="x14">
            <control shapeId="2147" r:id="rId12" name="Drop Down 99">
              <controlPr locked="0" defaultSize="0" autoLine="0" autoPict="0">
                <anchor moveWithCells="1">
                  <from>
                    <xdr:col>1</xdr:col>
                    <xdr:colOff>22860</xdr:colOff>
                    <xdr:row>54</xdr:row>
                    <xdr:rowOff>7620</xdr:rowOff>
                  </from>
                  <to>
                    <xdr:col>7</xdr:col>
                    <xdr:colOff>579120</xdr:colOff>
                    <xdr:row>55</xdr:row>
                    <xdr:rowOff>0</xdr:rowOff>
                  </to>
                </anchor>
              </controlPr>
            </control>
          </mc:Choice>
        </mc:AlternateContent>
        <mc:AlternateContent xmlns:mc="http://schemas.openxmlformats.org/markup-compatibility/2006">
          <mc:Choice Requires="x14">
            <control shapeId="2148" r:id="rId13" name="Drop Down 100">
              <controlPr locked="0" defaultSize="0" autoLine="0" autoPict="0">
                <anchor moveWithCells="1">
                  <from>
                    <xdr:col>1</xdr:col>
                    <xdr:colOff>22860</xdr:colOff>
                    <xdr:row>57</xdr:row>
                    <xdr:rowOff>7620</xdr:rowOff>
                  </from>
                  <to>
                    <xdr:col>7</xdr:col>
                    <xdr:colOff>579120</xdr:colOff>
                    <xdr:row>58</xdr:row>
                    <xdr:rowOff>0</xdr:rowOff>
                  </to>
                </anchor>
              </controlPr>
            </control>
          </mc:Choice>
        </mc:AlternateContent>
        <mc:AlternateContent xmlns:mc="http://schemas.openxmlformats.org/markup-compatibility/2006">
          <mc:Choice Requires="x14">
            <control shapeId="2149" r:id="rId14" name="Drop Down 101">
              <controlPr locked="0" defaultSize="0" autoLine="0" autoPict="0">
                <anchor moveWithCells="1">
                  <from>
                    <xdr:col>1</xdr:col>
                    <xdr:colOff>22860</xdr:colOff>
                    <xdr:row>59</xdr:row>
                    <xdr:rowOff>7620</xdr:rowOff>
                  </from>
                  <to>
                    <xdr:col>7</xdr:col>
                    <xdr:colOff>579120</xdr:colOff>
                    <xdr:row>60</xdr:row>
                    <xdr:rowOff>0</xdr:rowOff>
                  </to>
                </anchor>
              </controlPr>
            </control>
          </mc:Choice>
        </mc:AlternateContent>
        <mc:AlternateContent xmlns:mc="http://schemas.openxmlformats.org/markup-compatibility/2006">
          <mc:Choice Requires="x14">
            <control shapeId="2151" r:id="rId15" name="Drop Down 103">
              <controlPr locked="0" defaultSize="0" autoLine="0" autoPict="0">
                <anchor moveWithCells="1">
                  <from>
                    <xdr:col>1</xdr:col>
                    <xdr:colOff>22860</xdr:colOff>
                    <xdr:row>55</xdr:row>
                    <xdr:rowOff>22860</xdr:rowOff>
                  </from>
                  <to>
                    <xdr:col>5</xdr:col>
                    <xdr:colOff>30480</xdr:colOff>
                    <xdr:row>56</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10</vt:i4>
      </vt:variant>
    </vt:vector>
  </HeadingPairs>
  <TitlesOfParts>
    <vt:vector size="27" baseType="lpstr">
      <vt:lpstr>Hints1</vt:lpstr>
      <vt:lpstr>Reporting</vt:lpstr>
      <vt:lpstr>Hinweise1</vt:lpstr>
      <vt:lpstr>Hinweise2</vt:lpstr>
      <vt:lpstr>Hinweise3</vt:lpstr>
      <vt:lpstr>Ergebnisangabe</vt:lpstr>
      <vt:lpstr>Kontakt</vt:lpstr>
      <vt:lpstr>Teilnehmerdaten</vt:lpstr>
      <vt:lpstr>Ergebnisse</vt:lpstr>
      <vt:lpstr>Mitteilungen</vt:lpstr>
      <vt:lpstr>SO2</vt:lpstr>
      <vt:lpstr>Lagerung</vt:lpstr>
      <vt:lpstr>Dichte</vt:lpstr>
      <vt:lpstr>Brix</vt:lpstr>
      <vt:lpstr>Gesamtsäure</vt:lpstr>
      <vt:lpstr>Ethanol</vt:lpstr>
      <vt:lpstr>pH-Wert</vt:lpstr>
      <vt:lpstr>Hinweise3!_ftn1</vt:lpstr>
      <vt:lpstr>Hints1!_ftnref1</vt:lpstr>
      <vt:lpstr>Hinweise1!_ftnref1</vt:lpstr>
      <vt:lpstr>Ergebnisse!Druckbereich</vt:lpstr>
      <vt:lpstr>Hinweise1!Druckbereich</vt:lpstr>
      <vt:lpstr>Hinweise2!Druckbereich</vt:lpstr>
      <vt:lpstr>Ergebnisangabe!OLE_LINK1</vt:lpstr>
      <vt:lpstr>Reporting!OLE_LINK1</vt:lpstr>
      <vt:lpstr>Reporting!OLE_LINK2</vt:lpstr>
      <vt:lpstr>'pH-Wert'!Parameter2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2020-06-14T14:56:59Z</cp:lastPrinted>
  <dcterms:created xsi:type="dcterms:W3CDTF">2005-02-14T18:41:01Z</dcterms:created>
  <dcterms:modified xsi:type="dcterms:W3CDTF">2022-05-01T17:16:05Z</dcterms:modified>
</cp:coreProperties>
</file>