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24DF50D3-5D5A-4520-B029-AB451ED83998}" xr6:coauthVersionLast="47" xr6:coauthVersionMax="47" xr10:uidLastSave="{00000000-0000-0000-0000-000000000000}"/>
  <workbookProtection workbookAlgorithmName="SHA-512" workbookHashValue="6T4UvBmFdQGoX3QCilHb9eL/3RlRBi0l8X8IydnWx27tHchZzbHCplYvMCMtwxoUi5O0hQA7QyimVdjKGu3eLQ==" workbookSaltValue="XdY79Rf/ATX0dW4NBG1IyQ==" workbookSpinCount="100000" lockStructure="1"/>
  <bookViews>
    <workbookView xWindow="-108" yWindow="-108" windowWidth="30936" windowHeight="16896" activeTab="6" xr2:uid="{00000000-000D-0000-FFFF-FFFF00000000}"/>
  </bookViews>
  <sheets>
    <sheet name="Hints1" sheetId="47" r:id="rId1"/>
    <sheet name="Reporting" sheetId="48" r:id="rId2"/>
    <sheet name="Hinweise1" sheetId="49" r:id="rId3"/>
    <sheet name="Hinweise2" sheetId="50" r:id="rId4"/>
    <sheet name="Hinweise3" sheetId="51" r:id="rId5"/>
    <sheet name="Ergebnisangabe" sheetId="55" r:id="rId6"/>
    <sheet name="Kontakt" sheetId="53" r:id="rId7"/>
    <sheet name="Teilnehmerdaten" sheetId="17" state="hidden" r:id="rId8"/>
    <sheet name="Ergebnisse" sheetId="5" r:id="rId9"/>
    <sheet name="Mitteilungen" sheetId="15" r:id="rId10"/>
    <sheet name="Wasser" sheetId="18" state="hidden" r:id="rId11"/>
    <sheet name="Fett" sheetId="21" state="hidden" r:id="rId12"/>
    <sheet name="Rohprotein" sheetId="22" state="hidden" r:id="rId13"/>
    <sheet name="Lactose" sheetId="23" state="hidden" r:id="rId14"/>
    <sheet name="Asche" sheetId="24" state="hidden" r:id="rId15"/>
    <sheet name="Kochsalz" sheetId="25" state="hidden" r:id="rId16"/>
    <sheet name="Gesamtphosphor" sheetId="26" state="hidden" r:id="rId17"/>
    <sheet name="Nitrat" sheetId="27" state="hidden" r:id="rId18"/>
    <sheet name="Natamycin" sheetId="46" state="hidden" r:id="rId19"/>
    <sheet name="Natrium" sheetId="54" state="hidden" r:id="rId20"/>
  </sheets>
  <externalReferences>
    <externalReference r:id="rId21"/>
    <externalReference r:id="rId22"/>
    <externalReference r:id="rId23"/>
    <externalReference r:id="rId24"/>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#REF!</definedName>
    <definedName name="_xlnm.Print_Area" localSheetId="2">Hinweise1!$A$1:$C$18</definedName>
    <definedName name="_xlnm.Print_Area" localSheetId="3">Hinweise2!$A$1:$C$8</definedName>
    <definedName name="_xlnm.Print_Titles" localSheetId="8">Ergebnisse!$A:$H,Ergebnisse!$32:$33</definedName>
    <definedName name="MBlei" localSheetId="5">#REF!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5">#REF!</definedName>
    <definedName name="Parameter2" localSheetId="6">#REF!</definedName>
    <definedName name="Parameter2" localSheetId="19">#REF!</definedName>
    <definedName name="Parameter2">Fett!$B$12:$B$23</definedName>
    <definedName name="Parameter2alt" localSheetId="5">#REF!</definedName>
    <definedName name="Parameter2alt">#REF!</definedName>
    <definedName name="test" localSheetId="5">[1]Parameter2!$B$3:$B$18</definedName>
    <definedName name="test" localSheetId="4">[2]Parameter2!$B$3:$B$18</definedName>
    <definedName name="test" localSheetId="6">[2]Parameter2!$B$3:$B$18</definedName>
    <definedName name="test" localSheetId="19">[3]Parameter2!$B$3:$B$18</definedName>
    <definedName name="test" localSheetId="1">[4]Parameter2!$B$3:$B$18</definedName>
    <definedName name="test">[4]Parameter2!$B$3:$B$18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7" l="1"/>
  <c r="B10" i="17"/>
  <c r="A16" i="5" l="1"/>
  <c r="A15" i="5" l="1"/>
  <c r="F5" i="5"/>
  <c r="F4" i="5"/>
  <c r="B14" i="17" l="1"/>
  <c r="C14" i="17"/>
  <c r="B15" i="17"/>
  <c r="C15" i="17"/>
  <c r="B16" i="17"/>
  <c r="C16" i="17"/>
  <c r="B17" i="17"/>
  <c r="C17" i="17"/>
  <c r="B18" i="17"/>
  <c r="C18" i="17"/>
  <c r="B19" i="17"/>
  <c r="C19" i="17"/>
  <c r="B20" i="17"/>
  <c r="C20" i="17"/>
  <c r="B21" i="17"/>
  <c r="C21" i="17"/>
  <c r="C1" i="27"/>
  <c r="H29" i="5" s="1"/>
  <c r="C1" i="23"/>
  <c r="H25" i="5" s="1"/>
  <c r="G31" i="5"/>
  <c r="L20" i="5"/>
  <c r="K20" i="5"/>
  <c r="J20" i="5"/>
  <c r="I20" i="5"/>
  <c r="H20" i="5"/>
  <c r="G20" i="5"/>
  <c r="F20" i="5"/>
  <c r="F31" i="5"/>
  <c r="L31" i="5"/>
  <c r="K31" i="5"/>
  <c r="J31" i="5"/>
  <c r="A61" i="5" s="1"/>
  <c r="I31" i="5"/>
  <c r="H31" i="5"/>
  <c r="A1" i="46"/>
  <c r="C1" i="46"/>
  <c r="H30" i="5" s="1"/>
  <c r="A1" i="27"/>
  <c r="A1" i="26"/>
  <c r="C1" i="26"/>
  <c r="H28" i="5" s="1"/>
  <c r="A1" i="25"/>
  <c r="C1" i="25"/>
  <c r="H27" i="5" s="1"/>
  <c r="A1" i="24"/>
  <c r="C1" i="24"/>
  <c r="H26" i="5" s="1"/>
  <c r="A1" i="22"/>
  <c r="C1" i="22"/>
  <c r="H24" i="5" s="1"/>
  <c r="A1" i="21"/>
  <c r="C1" i="21"/>
  <c r="H23" i="5" s="1"/>
  <c r="A1" i="18"/>
  <c r="C1" i="18"/>
  <c r="H22" i="5" s="1"/>
  <c r="H1" i="15"/>
  <c r="F22" i="5"/>
  <c r="B34" i="5" s="1"/>
  <c r="F23" i="5"/>
  <c r="B36" i="5" s="1"/>
  <c r="A37" i="5" s="1"/>
  <c r="F24" i="5"/>
  <c r="B38" i="5" s="1"/>
  <c r="F25" i="5"/>
  <c r="B40" i="5" s="1"/>
  <c r="F26" i="5"/>
  <c r="B42" i="5" s="1"/>
  <c r="F27" i="5"/>
  <c r="B44" i="5" s="1"/>
  <c r="F28" i="5"/>
  <c r="B46" i="5" s="1"/>
  <c r="F29" i="5"/>
  <c r="B48" i="5" s="1"/>
  <c r="F30" i="5"/>
  <c r="B50" i="5" s="1"/>
  <c r="A34" i="5"/>
  <c r="A36" i="5"/>
  <c r="A38" i="5"/>
  <c r="A40" i="5"/>
  <c r="A42" i="5"/>
  <c r="B1" i="17"/>
  <c r="B2" i="17"/>
  <c r="D5" i="17"/>
  <c r="D8" i="17" s="1"/>
  <c r="B5" i="17" s="1"/>
  <c r="B6" i="17"/>
  <c r="B7" i="17"/>
  <c r="B13" i="17"/>
  <c r="C13" i="17"/>
  <c r="B16" i="53"/>
  <c r="B17" i="53"/>
  <c r="B18" i="53"/>
  <c r="B19" i="53"/>
  <c r="A51" i="5" l="1"/>
  <c r="A39" i="5"/>
  <c r="A43" i="5"/>
  <c r="A56" i="5"/>
  <c r="A65" i="5"/>
  <c r="A63" i="5"/>
  <c r="A59" i="5"/>
  <c r="A49" i="5"/>
  <c r="A47" i="5"/>
  <c r="A45" i="5"/>
  <c r="A41" i="5"/>
  <c r="A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sz val="8"/>
            <color indexed="81"/>
            <rFont val="Tahoma"/>
            <family val="2"/>
          </rPr>
          <t xml:space="preserve">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1" authorId="0" shapeId="0" xr:uid="{00000000-0006-0000-0800-000004000000}">
      <text>
        <r>
          <rPr>
            <sz val="8"/>
            <color indexed="81"/>
            <rFont val="Tahoma"/>
            <family val="2"/>
          </rPr>
          <t>Tragen Sie in der ersten Spalte das Ergebnis des ersten Analysengangs ein</t>
        </r>
      </text>
    </comment>
    <comment ref="E21" authorId="0" shapeId="0" xr:uid="{00000000-0006-0000-0800-000005000000}">
      <text>
        <r>
          <rPr>
            <sz val="8"/>
            <color indexed="81"/>
            <rFont val="Tahoma"/>
            <family val="2"/>
          </rPr>
          <t>Tragen Sie in der zweiten Spalte das Ergebnis des zweiten Analysengangs ein</t>
        </r>
      </text>
    </comment>
  </commentList>
</comments>
</file>

<file path=xl/sharedStrings.xml><?xml version="1.0" encoding="utf-8"?>
<sst xmlns="http://schemas.openxmlformats.org/spreadsheetml/2006/main" count="453" uniqueCount="365">
  <si>
    <t>Parameter</t>
  </si>
  <si>
    <t>Einheit</t>
  </si>
  <si>
    <t>Postleitzahl</t>
  </si>
  <si>
    <t>ergebnisse@lvus.de</t>
  </si>
  <si>
    <t>Sonstiges</t>
  </si>
  <si>
    <t>Analysen-
gang 1</t>
  </si>
  <si>
    <t>Analysen-
gang 2</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</si>
  <si>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</si>
  <si>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</si>
  <si>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</si>
  <si>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</si>
  <si>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</si>
  <si>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</si>
  <si>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</si>
  <si>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</si>
  <si>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</si>
  <si>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</si>
  <si>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</si>
  <si>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</si>
  <si>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</si>
  <si>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</si>
  <si>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</si>
  <si>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</si>
  <si>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</si>
  <si>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</si>
  <si>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</si>
  <si>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</si>
  <si>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</si>
  <si>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</si>
  <si>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</si>
  <si>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Parameter 5</t>
  </si>
  <si>
    <t>Parameter 6</t>
  </si>
  <si>
    <t>Parameter 7</t>
  </si>
  <si>
    <t>Parameter 8</t>
  </si>
  <si>
    <t>Methode</t>
  </si>
  <si>
    <t>Bezeichnung des Analysenverfahrens</t>
  </si>
  <si>
    <t>Anzahl</t>
  </si>
  <si>
    <t>Modifikation</t>
  </si>
  <si>
    <t>x</t>
  </si>
  <si>
    <t>Beispielhafter Wert [mg/kg]</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</si>
  <si>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</si>
  <si>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</si>
  <si>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Teilnahme</t>
  </si>
  <si>
    <t>Tabelle wurde bereits einmal erfolgreich gesendet, es handelt sich um eine Aktualisierung:</t>
  </si>
  <si>
    <t>Signifikante
Stellen</t>
  </si>
  <si>
    <t>Deadline</t>
  </si>
  <si>
    <t>interne Teilnahme:</t>
  </si>
  <si>
    <t>Kontaktperson</t>
  </si>
  <si>
    <t>Contact person</t>
  </si>
  <si>
    <t>Name</t>
  </si>
  <si>
    <t>eMail</t>
  </si>
  <si>
    <t>eMail-Address</t>
  </si>
  <si>
    <t>Telefon (inklusive Vorwahl):</t>
  </si>
  <si>
    <t>telefone (including country and area code)</t>
  </si>
  <si>
    <t>Hinweise zur Ergebnisübermittlung und zur Ergebnisangabe</t>
  </si>
  <si>
    <t>Nach der in der Tabelle "Ergebnisse" aufgeführten Deadline eingehende Ergebnisse werden bei der Auswertung nicht berücksichtigt.</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</si>
  <si>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</si>
  <si>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</si>
  <si>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</si>
  <si>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</si>
  <si>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</si>
  <si>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</si>
  <si>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</si>
  <si>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</si>
  <si>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Annahmeschluss/Deadline:</t>
  </si>
  <si>
    <t>Falls Sie einen Parameter nicht bearbeiten, lassen Sie die zugehörigen Ergebnisdatenfelder bitte leer.
If you are not analysing parameters in your laboratory do not write anything into the corresponding fields for the results.</t>
  </si>
  <si>
    <t>Wasser</t>
  </si>
  <si>
    <t>Fett</t>
  </si>
  <si>
    <t>Asche</t>
  </si>
  <si>
    <t>Beschreibung der verwendeten Analysenverfahren</t>
  </si>
  <si>
    <t>§ 64 LFGB Nr. L 06.00-7, modifiziert</t>
  </si>
  <si>
    <t>§ 64 LFGB Nr. L 01.00-10, modifiziert</t>
  </si>
  <si>
    <t>§ 64 LFGB Nr. L 06.00-7</t>
  </si>
  <si>
    <t>§ 64 LFGB Nr. L 01.00-10</t>
  </si>
  <si>
    <t>Weibull-Stoldt</t>
  </si>
  <si>
    <t>§ 64 LFGB Nr. L 06.00-6, modifiziert</t>
  </si>
  <si>
    <t>§ 64 LFGB Nr. L 06.00-6</t>
  </si>
  <si>
    <t>§ 64 LFGB Nr. L 06.00-4, modifiziert</t>
  </si>
  <si>
    <t>§ 64 LFGB Nr. L 06.00-4</t>
  </si>
  <si>
    <t>§ 64 LFGB Nr. L 06.00-5, modifiziert</t>
  </si>
  <si>
    <t>§ 64 LFGB Nr. L 06.00-5</t>
  </si>
  <si>
    <t>§ 64 LFGB Nr. L 05.00-13</t>
  </si>
  <si>
    <t>§ 64 LFGB Nr. L 13.05-4</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</si>
  <si>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</si>
  <si>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</si>
  <si>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</si>
  <si>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</si>
  <si>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</si>
  <si>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Hinweise zur Auswertung</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</si>
  <si>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</si>
  <si>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</si>
  <si>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</si>
  <si>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</si>
  <si>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eMail-Kontrolle:</t>
  </si>
  <si>
    <t>Ergebnis der Überprüfung:</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</si>
  <si>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</si>
  <si>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Schreiben Sie Ihre Daten in die gelb hinterlegten Felder. Geben Sie Ihre Ergebnisse in den aufgeführten Einheiten an.
Write your data into the yellow cells. Give your results in the units of column 2.</t>
  </si>
  <si>
    <t>§ 64 LFGB Nr. L 05.00-13, modifiziert</t>
  </si>
  <si>
    <t>§ 64 LFGB Nr. L 13.05-4, modifiziert</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</si>
  <si>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</si>
  <si>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</si>
  <si>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</si>
  <si>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</si>
  <si>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</si>
  <si>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</si>
  <si>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check of the e-Mail address</t>
  </si>
  <si>
    <t>result of the control</t>
  </si>
  <si>
    <t>Parameter 9</t>
  </si>
  <si>
    <t>Zur Beschreibung des Analysenverfahrens verwenden Sie bitte die im unteren Teil dieses Datenblatts enthaltenen Auswahlfelder.
To describe your method use the Pulldown-menus following after the result area.</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</si>
  <si>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</si>
  <si>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</si>
  <si>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ja / yes</t>
  </si>
  <si>
    <t>nein / no</t>
  </si>
  <si>
    <t>g/100 g Probe</t>
  </si>
  <si>
    <t>Beispiel für die Eingabe von 2 eMail-Adressen:
Example how to type in 2 different e-mail addresses:</t>
  </si>
  <si>
    <t>info@lvus.de; ergebnisse@lvus.de</t>
  </si>
  <si>
    <t>Natrium</t>
  </si>
  <si>
    <t>Kochsalz (über Chlorid)</t>
  </si>
  <si>
    <t>Aufschluss-
prinzip</t>
  </si>
  <si>
    <t>verwendete Säuren</t>
  </si>
  <si>
    <t>Mess-
prinzip</t>
  </si>
  <si>
    <t>Proben-
einwaage</t>
  </si>
  <si>
    <t>Verfahren /
Literatur</t>
  </si>
  <si>
    <t>Oxida-tionsmittel</t>
  </si>
  <si>
    <t>DIN EN ISO 15510</t>
  </si>
  <si>
    <t>DIN EN ISO 15763</t>
  </si>
  <si>
    <t>Applikation Bulletin Fa. Metrohm Nr. 125/1d</t>
  </si>
  <si>
    <t>DIN EN ISO 17294-2</t>
  </si>
  <si>
    <t>DIN EN ISO 11885</t>
  </si>
  <si>
    <t>§ 64 LFGB Nr. L 00.00-144 (auch modifiziert)</t>
  </si>
  <si>
    <t>§ 64 LFGB Nr. L 07.00-56 (auch modifiziert)</t>
  </si>
  <si>
    <t>§ 64 LFGB Nr. L 31.00-10 (DIN EN 1134) (auch modifiziert)</t>
  </si>
  <si>
    <t>§ 64 LFGB Nr. L 17.00-17 (auch modifiziert)</t>
  </si>
  <si>
    <t>§ 64 LFGB Nr. L 00.00-19/2 (auch modifiziert)</t>
  </si>
  <si>
    <t>§ 64 LFGB Nr. L 00.00-19/1 (auch modifiziert)</t>
  </si>
  <si>
    <t>Verfahren</t>
  </si>
  <si>
    <t>ICP-AES</t>
  </si>
  <si>
    <t>Ionenchromatographie</t>
  </si>
  <si>
    <t>ICP-OES</t>
  </si>
  <si>
    <t>ICP-MS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</si>
  <si>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</si>
  <si>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</si>
  <si>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</si>
  <si>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</si>
  <si>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</si>
  <si>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</si>
  <si>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Oxidationsmittel</t>
  </si>
  <si>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</si>
  <si>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</si>
  <si>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</si>
  <si>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</si>
  <si>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</si>
  <si>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</si>
  <si>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</si>
  <si>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wässrige Extraktion</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</si>
  <si>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</si>
  <si>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</si>
  <si>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</si>
  <si>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</si>
  <si>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</si>
  <si>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</si>
  <si>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</si>
  <si>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</si>
  <si>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</si>
  <si>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</si>
  <si>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</si>
  <si>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</si>
  <si>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</si>
  <si>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</si>
  <si>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</si>
  <si>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Messprinzip</t>
  </si>
  <si>
    <t>Aufschlussprinzip</t>
  </si>
  <si>
    <t>verwendete Säure (1)</t>
  </si>
  <si>
    <t>verwendete Säure (2)</t>
  </si>
  <si>
    <t>Verfahren / Literatur</t>
  </si>
  <si>
    <t>Postleitzahl (ZIP-Code):</t>
  </si>
  <si>
    <t>Kunden-Nr. (Client-No.):</t>
  </si>
  <si>
    <r>
      <t xml:space="preserve">Geben Sie Ihre Ergebnisse mit den in Spalte 3 aufgeführten </t>
    </r>
    <r>
      <rPr>
        <b/>
        <sz val="12"/>
        <rFont val="Times New Roman"/>
        <family val="1"/>
      </rPr>
      <t>signifikanten Stellen</t>
    </r>
    <r>
      <rPr>
        <sz val="12"/>
        <rFont val="Times New Roman"/>
        <family val="1"/>
      </rPr>
      <t xml:space="preserve"> an. Beispiele hierzu sind in "Hinweise1" enthalten 
(bei Gehalten unter 0,010 g/100 g genügt die Angabe von 2 signifikanten Stellen).
Report your results with in column 3 shown </t>
    </r>
    <r>
      <rPr>
        <b/>
        <sz val="12"/>
        <rFont val="Times New Roman"/>
        <family val="1"/>
      </rPr>
      <t>significant numbers</t>
    </r>
    <r>
      <rPr>
        <sz val="12"/>
        <rFont val="Times New Roman"/>
        <family val="1"/>
      </rPr>
      <t xml:space="preserve"> (there are some examples in sheet "hints1")
(for concentrations below 0.010 g/100 g reporting of results with 2 significant numbers is suitable).</t>
    </r>
  </si>
  <si>
    <t>Digiprep</t>
  </si>
  <si>
    <t>Rohprotein (N * 6,25)</t>
  </si>
  <si>
    <t>12</t>
  </si>
  <si>
    <t>Ionensensitive Elektrode</t>
  </si>
  <si>
    <t>§ 64 LFGB Nrn. L06.00-4 / L 06.00-9</t>
  </si>
  <si>
    <t>§ 64 LFGB Nr. L 00.00-135 (auch modifiziert)</t>
  </si>
  <si>
    <t>§ 64 LFGB Nr. L 03.00-9</t>
  </si>
  <si>
    <t>§ 64 LFGB Nr. L 03.00-9, modifiziert</t>
  </si>
  <si>
    <t>Trocknung bei 103 °C ± 2 °C mit Seesand</t>
  </si>
  <si>
    <t>Trocknung bei 103 °C ± 2 °C ohne Seesand</t>
  </si>
  <si>
    <t>VDLUA Band VI C 35.3</t>
  </si>
  <si>
    <t>Mikrowellentrocknung</t>
  </si>
  <si>
    <t>VDLUFA Band VI C 35 6</t>
  </si>
  <si>
    <t>FT-NIR Spektrometrie</t>
  </si>
  <si>
    <t>§ 64 LFGB Nr. L 03.00-10 (01.00-20, 03.42-2)</t>
  </si>
  <si>
    <t>§ 64 LFGB Nr. L 03.00-10 (01.00-20, 03.42-2), modifiziert</t>
  </si>
  <si>
    <t>§ 64 LFGB Nr. L 03.00-8</t>
  </si>
  <si>
    <t>§ 64 LFGB Nr. L 03.00-8, modifiziert</t>
  </si>
  <si>
    <t>Aufschluss mit Zinn-HCl, Extraktion mit Cyclohexan</t>
  </si>
  <si>
    <t>VDLUFA VI C 15.2.2 (Schmid-Badzynski-Ratzlaff)</t>
  </si>
  <si>
    <t>Salzsaure Hydrolyse, Extraktion mit Petrolether (Weibull-Berntrop)</t>
  </si>
  <si>
    <t>SBR-Methode</t>
  </si>
  <si>
    <t>nach Gullik</t>
  </si>
  <si>
    <t>Gerhard Extraktion mit Petrolether</t>
  </si>
  <si>
    <t>NMR Smart Trac</t>
  </si>
  <si>
    <t>DIN 10342 (auch modifiziert)</t>
  </si>
  <si>
    <t>§ 64 LFGB Nr. L 03.00-27</t>
  </si>
  <si>
    <t>§ 64 LFGB Nr. L 03.00-27, modifiziert</t>
  </si>
  <si>
    <t>Kjeldahl</t>
  </si>
  <si>
    <t>Halbmikro-Kjeldahl-Verfahren</t>
  </si>
  <si>
    <t>Dumas</t>
  </si>
  <si>
    <t>VDLUFA VI C 30.2</t>
  </si>
  <si>
    <t>§ 64 LFGB Nr. L 01.00-60</t>
  </si>
  <si>
    <t>§ 64 LFGB Nr. L 01.00-60, modifiziert</t>
  </si>
  <si>
    <t>Lactose, wasserfrei</t>
  </si>
  <si>
    <t>mg/kg Probe</t>
  </si>
  <si>
    <t>Natamycin</t>
  </si>
  <si>
    <t>Lactose</t>
  </si>
  <si>
    <t>Enzymatisch nach Roche / r-biopharm Nr. 10 176 303 035</t>
  </si>
  <si>
    <t>Enzymatisch nach Roche / r-biopharm Nr. 10 986 119 035</t>
  </si>
  <si>
    <t>Enzymatisch nach SCIL Nr. 1213 (Lactose, Galactose)</t>
  </si>
  <si>
    <t>HPLC (diverse Detektoren)</t>
  </si>
  <si>
    <t>IC (diverse Detektoren)</t>
  </si>
  <si>
    <t>§ 64 LFGB Nr. L 01.00-17</t>
  </si>
  <si>
    <t>§ 64 LFGB Nr. L 01.00-17, modifiziert</t>
  </si>
  <si>
    <t>Luff-Schoorl</t>
  </si>
  <si>
    <t>VDLUFA VI C 20.2.3</t>
  </si>
  <si>
    <t>§ 64 LFGB Nr. L 17.00-7</t>
  </si>
  <si>
    <t>§ 64 LFGB Nr. L 17.00-7, modifiziert</t>
  </si>
  <si>
    <t>GC als TMS-Derivat</t>
  </si>
  <si>
    <t>§ 64 LFGB Nr. L 40.00-7</t>
  </si>
  <si>
    <t>§ 64 LFGB Nr. L 40.00-7, modifiziert</t>
  </si>
  <si>
    <t>Enzymatisch nach r-biopharm Enzytec E1213</t>
  </si>
  <si>
    <t>§ 64 LFGB Nr. L 03.00-30 (01.00-77 - DIN 10477)</t>
  </si>
  <si>
    <t>§ 64 LFGB Nr. L 03.00-30 (01.00-77 - DIN 10477), modifiziert</t>
  </si>
  <si>
    <t>Veraschung bei 510 °C  ± 10 °C (auch mit Vortrocknung)</t>
  </si>
  <si>
    <t>Veraschung bei 530 °C  ± 10 °C (auch mit Vortrocknung)</t>
  </si>
  <si>
    <t>Veraschung bei 550 °C  ± 10 °C (auch mit Vortrocknung)</t>
  </si>
  <si>
    <t>Veraschung bei 570 °C  ± 10 °C (auch mit Vortrocknung)</t>
  </si>
  <si>
    <t>Veraschung bei 590 °C  ± 10 °C (auch mit Vortrocknung)</t>
  </si>
  <si>
    <t>Veraschung bei 610 °C  ± 10 °C (auch mit Vortrocknung)</t>
  </si>
  <si>
    <t>Veraschung bei Temperaturen über 620 °C (auch mit Vortrocknung)</t>
  </si>
  <si>
    <t>VDLUFA VI C 10.2</t>
  </si>
  <si>
    <t>§ 64 LFGB Nr. L 03.00-11</t>
  </si>
  <si>
    <t>§ 64 LFGB Nr. L 03.00-11, modifiziert</t>
  </si>
  <si>
    <t>Nach Mohr</t>
  </si>
  <si>
    <t>VDLUFA Band VI C 10.6.2</t>
  </si>
  <si>
    <t>IDF 88A: 1988</t>
  </si>
  <si>
    <t>Heißwasserextraktion, Titration mit AgNO3 gegen Diphenylcarbazon/Bromphenolblau</t>
  </si>
  <si>
    <t>§ 64 LFGB Nr. L 07.00-5/1</t>
  </si>
  <si>
    <t>§ 64 LFGB Nr. L 07.00-5/1, modifiziert</t>
  </si>
  <si>
    <t xml:space="preserve">Hausmethode / Internal Method </t>
  </si>
  <si>
    <t>§ 64 LFGB Nr. L 03.00-17</t>
  </si>
  <si>
    <t>§ 64 LFGB Nr. L 03.00-17, modifiziert</t>
  </si>
  <si>
    <t>§ 64 LFGB Nr. L 06.00-9</t>
  </si>
  <si>
    <t>§ 64 LFGB Nr. L 06.00-9, modifiziert</t>
  </si>
  <si>
    <t>§ 64 LFGB Nr. L 01.00-41</t>
  </si>
  <si>
    <t>§ 64 LFGB Nr. L 01.00-41, modifiziert</t>
  </si>
  <si>
    <t>§ 64 LFGB Nr. L 31.00-6</t>
  </si>
  <si>
    <t>§ 64 LFGB Nr. L 31.00-6, modifiziert</t>
  </si>
  <si>
    <t>Aufschluss mit Perchlorsäure/Salpetersäure, photometrisch mit Molybdat/Vanadat</t>
  </si>
  <si>
    <t>VDLUFA VU 2.2.2.6</t>
  </si>
  <si>
    <t>Bestimmung mittels ICP-OES aus der Asche</t>
  </si>
  <si>
    <t>Druckaufschluss, Messung ICP (OES oder MS)</t>
  </si>
  <si>
    <t>Gravimetrisch nach Mikrowellenaufschluss</t>
  </si>
  <si>
    <t>Messung mit ICP aus der Asche</t>
  </si>
  <si>
    <t>Schweizerisches Lebensmittelbuch Kapitel 8.1 (photometrisch)</t>
  </si>
  <si>
    <t>VDLUFA Band III, 10.8.2</t>
  </si>
  <si>
    <t>§ 64 LFGB Nr. L 26.26-2 (enzymatisches Verfahren)</t>
  </si>
  <si>
    <t>§ 64 LFGB Nr. L 26.26-2 (enzymatisches Verfahren), modifiziert</t>
  </si>
  <si>
    <t>§ 64 LFGB Nr. L 01.00-36 (Xylenol-Verfahren)</t>
  </si>
  <si>
    <t>§ 64 LFGB Nr. L 01.00-36 (Xylenol-Verfahren), modifiziert</t>
  </si>
  <si>
    <t>Enzymatisch nach r-biopharm / Roche Nr. 10 905 658 035</t>
  </si>
  <si>
    <t>HPLC-Verfahren</t>
  </si>
  <si>
    <t>Reduktion mit Cadmium, Photometrisch nach in-line Dialyse bei 530 nm</t>
  </si>
  <si>
    <t>§ 64 LFGB Nr. L 01.00-79/1</t>
  </si>
  <si>
    <t>§ 64 LFGB Nr. L 01.00-79/1, modifiziert</t>
  </si>
  <si>
    <t>§ 64 LFGB Nr. L 01.00-79/2</t>
  </si>
  <si>
    <t>§ 64 LFGB Nr. L 01.00-79/2, modifiziert</t>
  </si>
  <si>
    <t>§ 64 LFGB Nr. L 03.00-41/1</t>
  </si>
  <si>
    <t>§ 64 LFGB Nr. L 03.00-41/1, modifiziert</t>
  </si>
  <si>
    <t>§ 64 LFGB Nr. L 03.00-41/2</t>
  </si>
  <si>
    <t>§ 64 LFGB Nr. L 03.00-41/2, modifiziert</t>
  </si>
  <si>
    <t>HPLC-Verfahren (diverse Detektoren)</t>
  </si>
  <si>
    <t>Gesamtphosphor</t>
  </si>
  <si>
    <t>Nitrat</t>
  </si>
  <si>
    <r>
      <t>Nitrat (als NO</t>
    </r>
    <r>
      <rPr>
        <vertAlign val="subscript"/>
        <sz val="12"/>
        <rFont val="Times New Roman"/>
        <family val="1"/>
      </rPr>
      <t>3</t>
    </r>
    <r>
      <rPr>
        <vertAlign val="superscript"/>
        <sz val="12"/>
        <rFont val="Times New Roman"/>
        <family val="1"/>
      </rPr>
      <t>-</t>
    </r>
    <r>
      <rPr>
        <sz val="12"/>
        <rFont val="Times New Roman"/>
        <family val="1"/>
      </rPr>
      <t>)</t>
    </r>
  </si>
  <si>
    <t>Käse / Cheese</t>
  </si>
  <si>
    <t>EN ISO 5534</t>
  </si>
  <si>
    <t>DIN 10479-2 Butyrometrische Bestimmung des Fettgehaltes von Milch und Milchprodukten</t>
  </si>
  <si>
    <t>EN ISO 8968-1</t>
  </si>
  <si>
    <t>VDLUFA Methodenbuch VI, C 10.6.3</t>
  </si>
  <si>
    <t>§ 64 LFGB Nr. L 00.00-144</t>
  </si>
  <si>
    <t>§ 64 LFGB Nr. L 00.00-144, modifiziert</t>
  </si>
  <si>
    <t>Reduktion mit Cadmium, Analyse mittels AutoAnalyzer</t>
  </si>
  <si>
    <t>DIN EN ISO 14673-2 (CFA)</t>
  </si>
  <si>
    <t>Ionenchromatografie</t>
  </si>
  <si>
    <t>§ 64 LFGB Nr. L 01.00-79/3, modifiziert</t>
  </si>
  <si>
    <t>§ 64 LFGB Nr. L 01.00-79/3</t>
  </si>
  <si>
    <t>§ 64 LFGB Nr. L 08.00-14</t>
  </si>
  <si>
    <t>§ 64 LFGB Nr. L 08.00-14, modifiziert</t>
  </si>
  <si>
    <t>ISO 9233-2</t>
  </si>
  <si>
    <t>DIN EN 15505:2008-06</t>
  </si>
  <si>
    <r>
      <t>Potentiometrische Titration mit Silberelektrode und AgNO</t>
    </r>
    <r>
      <rPr>
        <vertAlign val="subscript"/>
        <sz val="11"/>
        <rFont val="Times New Roman"/>
        <family val="1"/>
      </rPr>
      <t>3</t>
    </r>
    <r>
      <rPr>
        <sz val="11"/>
        <rFont val="Times New Roman"/>
        <family val="1"/>
      </rPr>
      <t xml:space="preserve"> (auch automatisch)</t>
    </r>
  </si>
  <si>
    <r>
      <t>Potentiometrisch mit AgNO</t>
    </r>
    <r>
      <rPr>
        <vertAlign val="subscript"/>
        <sz val="11"/>
        <rFont val="Times New Roman"/>
        <family val="1"/>
      </rPr>
      <t>3</t>
    </r>
    <r>
      <rPr>
        <sz val="11"/>
        <rFont val="Times New Roman"/>
        <family val="1"/>
      </rPr>
      <t xml:space="preserve"> aus der Asche (auch automatisch)</t>
    </r>
  </si>
  <si>
    <t>EN 16943</t>
  </si>
  <si>
    <t>ÖNORM DIN 10314</t>
  </si>
  <si>
    <t>Gerber</t>
  </si>
  <si>
    <t>DIN EN ISO 5943</t>
  </si>
  <si>
    <t>§ 64 Nr.  L 01.00-92 2016-03 (auch modifiziert)</t>
  </si>
  <si>
    <t>Bestimmung mittels CFA nach Säureaufschluss</t>
  </si>
  <si>
    <t>§ 64 LFGB Nr. L 06.00-3</t>
  </si>
  <si>
    <t>§ 64 LFGB Nr. L 06.00-3, modifiziert</t>
  </si>
  <si>
    <t>Enzymatisch nach Megazyme, K-LACGAR, 2014-03</t>
  </si>
  <si>
    <t>§ 64 LFGB Nr. L07.00-23</t>
  </si>
  <si>
    <t>§ 64 LFGB Nr. L07.00-23, modifiziert</t>
  </si>
  <si>
    <t>§ 64 LFGB Nr. L 05.02-2</t>
  </si>
  <si>
    <t>§ 64 LFGB Nr. L 00.00-135, modifiziert</t>
  </si>
  <si>
    <t>§ 64 LFGB Nr. L 00.00-135</t>
  </si>
  <si>
    <t>DIN11885 nach Mikrowellenaufschluss</t>
  </si>
  <si>
    <t>Trockenveraschung bei &lt; 500 °C</t>
  </si>
  <si>
    <t>Skalar</t>
  </si>
  <si>
    <t>Schweizerisches Lebensmittelbuch SLMB, Kap. 5, 2.1; Juli 2000</t>
  </si>
  <si>
    <t>KERN DBS</t>
  </si>
  <si>
    <t>enzymatisch nach Thermo Fisher</t>
  </si>
  <si>
    <t>NIR</t>
  </si>
  <si>
    <t>§ 64 LFGB Nr. L 07.00-60</t>
  </si>
  <si>
    <t>§ 64 LFGB Nr. L 07.00-60, modifiziert</t>
  </si>
  <si>
    <t>EN ISO 1735 (auch modifiziert)</t>
  </si>
  <si>
    <t>§ 64 LFGB L 07.00-5/2 (DIN ISO 15923-1:2013), modifiziert</t>
  </si>
  <si>
    <t>§ 64 LFGB L 07.00-5/2 (DIN ISO 15923-1:2013)</t>
  </si>
  <si>
    <t>§ 64 LFGB Nr. L 05.02-2, modifiziert</t>
  </si>
  <si>
    <t>§ 64 LFGB L 07.00-12 (DIN EN ISO 13395): 1990-12</t>
  </si>
  <si>
    <t>§ 64 LFGB L 07.00-12 (DIN EN ISO 13395): 1990-12, modifiziert</t>
  </si>
  <si>
    <t>Senden Sie elektronisch mitgeteilte Ergebnisse nicht noch zusätzlich per Post oder Telefax.</t>
  </si>
  <si>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</si>
  <si>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</si>
  <si>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Nach dem Eingang in unserer Mailbox "ergebnisse@lvus.de" erhalten Sie automatisch eine Benachrichtigung/Bestätigung über den Eingang Ihrer eMail.</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</si>
  <si>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</si>
  <si>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</si>
  <si>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</si>
  <si>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</si>
  <si>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</si>
  <si>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Die Felder zur Eingabe Ihrer Ergebnisdaten sind nicht mit einer festen Nachkommazahl vordefiniert, um keine Hinweise auf eventuelle Gehalte von Parametern zu geben.</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</si>
  <si>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</si>
  <si>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</si>
  <si>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t xml:space="preserve">Benutzen Sie für die Ergebnisübermittlung diese vordefinierte Tabelle im Excelformat. Die Tabelle steht auch auf unserer Homepage (www.lvus.de) im Bereich „Download“ bereit. </t>
  </si>
  <si>
    <t>Zur Bestimmung der Parameter sollen zwei vollständig getrennte Analysengänge durch¬geführt werden. Verwenden Sie für die Analysengänge 1 und 2 Probenmaterial aus verschiedenen Probeneinheiten.</t>
  </si>
  <si>
    <t>Hinweise zum Erfassen und Einsenden der Untersuchungsergebnisse</t>
  </si>
  <si>
    <t>VDLUFA III C 7.1.4</t>
  </si>
  <si>
    <t>DIN EN ISO 14673-3 (2004), FIA mit Cd-Reduktion und In-Line-Dialyse</t>
  </si>
  <si>
    <r>
      <t>Gesamtphosphor, 
berechnet als P</t>
    </r>
    <r>
      <rPr>
        <vertAlign val="subscript"/>
        <sz val="12"/>
        <rFont val="Times New Roman"/>
        <family val="1"/>
      </rPr>
      <t>2</t>
    </r>
    <r>
      <rPr>
        <sz val="12"/>
        <rFont val="Times New Roman"/>
        <family val="1"/>
      </rPr>
      <t>O</t>
    </r>
    <r>
      <rPr>
        <vertAlign val="subscript"/>
        <sz val="12"/>
        <rFont val="Times New Roman"/>
        <family val="1"/>
      </rPr>
      <t>5</t>
    </r>
  </si>
  <si>
    <t>Druckloser Aufschluss mit Salpetersäure/Wasserstoffperoxid beim Siedepunkt</t>
  </si>
  <si>
    <t>Leco TGA</t>
  </si>
  <si>
    <t>Druckloser Aufschluss mit Salpetersäure/Wasserstoffperoxid, ICP-OES</t>
  </si>
  <si>
    <t>?</t>
  </si>
  <si>
    <t>DIN EN 15621 (auch modifiziert)</t>
  </si>
  <si>
    <t>Photometrisch</t>
  </si>
  <si>
    <t xml:space="preserve">EnzymKit Enzytec Liquid Lactose / D-Galactose Art.Nr. E8110 für Gallery von Thermo Fischer </t>
  </si>
  <si>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</si>
  <si>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rFont val="Times New Roman"/>
        <family val="1"/>
      </rPr>
      <t xml:space="preserve"> Printed reports are no longer sent.</t>
    </r>
  </si>
  <si>
    <r>
      <t xml:space="preserve">Es wird empfohlen, eine zweite eMail-Adresse in Form eines Funktionspostfaches anzugeben. Dadurch wird sichergestellt, dass die Auswertung auch zugestellt werden kann. Geben Sie hierzu die zweite Adresse </t>
    </r>
    <r>
      <rPr>
        <b/>
        <sz val="11"/>
        <rFont val="Times New Roman"/>
        <family val="1"/>
      </rPr>
      <t>getrennt durch ein Semikolon mit nachfolgendem Leerzeichen</t>
    </r>
    <r>
      <rPr>
        <sz val="11"/>
        <rFont val="Times New Roman"/>
        <family val="1"/>
      </rPr>
      <t xml:space="preserve"> ein.</t>
    </r>
  </si>
  <si>
    <r>
      <t xml:space="preserve">It is recommended to provide a second email address in the form of a functional mailbox. This ensures that the evaluation can be delivered. To do this, enter the second address </t>
    </r>
    <r>
      <rPr>
        <b/>
        <sz val="11"/>
        <rFont val="Times New Roman"/>
        <family val="1"/>
      </rPr>
      <t>separated by a semicolon followed by a space</t>
    </r>
    <r>
      <rPr>
        <sz val="11"/>
        <rFont val="Times New Roman"/>
        <family val="1"/>
      </rPr>
      <t>.</t>
    </r>
  </si>
  <si>
    <t>Kontaktname</t>
  </si>
  <si>
    <t>Mailadresse</t>
  </si>
  <si>
    <t>Zertifikat geeignet</t>
  </si>
  <si>
    <t>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</si>
</sst>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3"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2"/>
      <color indexed="9"/>
      <name val="Times New Roman"/>
      <family val="1"/>
    </font>
    <font>
      <i/>
      <vertAlign val="subscript"/>
      <sz val="11"/>
      <name val="Times New Roman"/>
      <family val="1"/>
    </font>
    <font>
      <sz val="11"/>
      <color indexed="12"/>
      <name val="Times New Roman"/>
      <family val="1"/>
    </font>
    <font>
      <vertAlign val="subscript"/>
      <sz val="11"/>
      <name val="Times New Roman"/>
      <family val="1"/>
    </font>
    <font>
      <vertAlign val="subscript"/>
      <sz val="12"/>
      <name val="Times New Roman"/>
      <family val="1"/>
    </font>
    <font>
      <vertAlign val="superscript"/>
      <sz val="12"/>
      <name val="Times New Roman"/>
      <family val="1"/>
    </font>
    <font>
      <sz val="12"/>
      <color theme="0"/>
      <name val="Times New Roman"/>
      <family val="1"/>
    </font>
    <font>
      <sz val="13"/>
      <color theme="0"/>
      <name val="Times New Roman"/>
      <family val="1"/>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theme="4" tint="0.79998168889431442"/>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ck">
        <color indexed="17"/>
      </top>
      <bottom/>
      <diagonal/>
    </border>
    <border>
      <left/>
      <right/>
      <top style="thin">
        <color indexed="17"/>
      </top>
      <bottom/>
      <diagonal/>
    </border>
    <border>
      <left/>
      <right/>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5" fillId="0" borderId="0"/>
    <xf numFmtId="0" fontId="1" fillId="0" borderId="0" applyNumberFormat="0" applyFill="0" applyBorder="0" applyAlignment="0" applyProtection="0">
      <alignment vertical="top"/>
      <protection locked="0"/>
    </xf>
  </cellStyleXfs>
  <cellXfs count="154">
    <xf numFmtId="0" fontId="0" fillId="0" borderId="0" xfId="0"/>
    <xf numFmtId="0" fontId="4" fillId="0" borderId="0" xfId="0" applyFont="1"/>
    <xf numFmtId="0" fontId="0" fillId="2" borderId="0" xfId="0" applyFill="1"/>
    <xf numFmtId="0" fontId="8" fillId="0" borderId="0" xfId="0" applyFont="1"/>
    <xf numFmtId="0" fontId="0" fillId="2" borderId="0" xfId="0" applyFill="1" applyAlignment="1">
      <alignment horizontal="center"/>
    </xf>
    <xf numFmtId="0" fontId="4" fillId="3" borderId="0" xfId="0" applyFont="1" applyFill="1"/>
    <xf numFmtId="0" fontId="15" fillId="3" borderId="0" xfId="1" applyFont="1" applyFill="1" applyAlignment="1" applyProtection="1">
      <alignment horizontal="justify"/>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0" fillId="0" borderId="0" xfId="0" applyProtection="1">
      <protection locked="0"/>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3" xfId="0" applyFont="1" applyBorder="1" applyAlignment="1">
      <alignment vertical="top" wrapText="1"/>
    </xf>
    <xf numFmtId="0" fontId="20" fillId="0" borderId="0" xfId="0" applyFont="1" applyProtection="1">
      <protection hidden="1"/>
    </xf>
    <xf numFmtId="0" fontId="21" fillId="0" borderId="0" xfId="0" applyFont="1" applyProtection="1">
      <protection hidden="1"/>
    </xf>
    <xf numFmtId="0" fontId="18" fillId="0" borderId="0" xfId="0" applyFont="1" applyProtection="1">
      <protection hidden="1"/>
    </xf>
    <xf numFmtId="0" fontId="17" fillId="0" borderId="0" xfId="0" applyFont="1" applyAlignment="1">
      <alignment horizontal="justify" vertical="top" wrapText="1"/>
    </xf>
    <xf numFmtId="0" fontId="17" fillId="0" borderId="0" xfId="0" applyFont="1" applyAlignment="1">
      <alignment wrapText="1"/>
    </xf>
    <xf numFmtId="0" fontId="5" fillId="0" borderId="3" xfId="0" applyFont="1" applyBorder="1" applyAlignment="1" applyProtection="1">
      <alignment vertical="top" wrapText="1"/>
      <protection hidden="1"/>
    </xf>
    <xf numFmtId="0" fontId="5" fillId="0" borderId="0" xfId="0" applyFont="1" applyAlignment="1" applyProtection="1">
      <alignment wrapText="1"/>
      <protection hidden="1"/>
    </xf>
    <xf numFmtId="49" fontId="0" fillId="2" borderId="0" xfId="0" applyNumberFormat="1" applyFill="1" applyAlignment="1">
      <alignment horizontal="center"/>
    </xf>
    <xf numFmtId="14" fontId="0" fillId="2"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0" fontId="11" fillId="0" borderId="0" xfId="0" applyFont="1" applyAlignment="1">
      <alignment vertical="center"/>
    </xf>
    <xf numFmtId="2" fontId="23" fillId="3" borderId="1" xfId="0" applyNumberFormat="1" applyFont="1" applyFill="1" applyBorder="1" applyAlignment="1">
      <alignment horizontal="center" vertical="top" wrapText="1"/>
    </xf>
    <xf numFmtId="0" fontId="22" fillId="0" borderId="0" xfId="0" applyFont="1"/>
    <xf numFmtId="0" fontId="5" fillId="4" borderId="1" xfId="0" applyFont="1" applyFill="1" applyBorder="1" applyAlignment="1">
      <alignment horizontal="left" vertical="top" wrapText="1"/>
    </xf>
    <xf numFmtId="0" fontId="23" fillId="0" borderId="0" xfId="0" applyFont="1" applyAlignment="1" applyProtection="1">
      <alignment vertical="center"/>
      <protection hidden="1"/>
    </xf>
    <xf numFmtId="0" fontId="5" fillId="0" borderId="0" xfId="0" applyFont="1" applyAlignment="1">
      <alignment horizontal="justify" vertical="top" wrapText="1"/>
    </xf>
    <xf numFmtId="0" fontId="4" fillId="0" borderId="0" xfId="0" applyFont="1" applyAlignment="1">
      <alignment vertical="center" wrapText="1"/>
    </xf>
    <xf numFmtId="0" fontId="4" fillId="0" borderId="0" xfId="0" applyFont="1" applyAlignment="1" applyProtection="1">
      <alignment horizontal="center" vertical="center"/>
      <protection hidden="1"/>
    </xf>
    <xf numFmtId="0" fontId="23" fillId="4" borderId="0" xfId="0" applyFont="1" applyFill="1" applyAlignment="1" applyProtection="1">
      <alignment vertical="center"/>
      <protection hidden="1"/>
    </xf>
    <xf numFmtId="0" fontId="23" fillId="4" borderId="0" xfId="0" applyFont="1" applyFill="1" applyAlignment="1" applyProtection="1">
      <alignment vertical="center" wrapText="1"/>
      <protection hidden="1"/>
    </xf>
    <xf numFmtId="0" fontId="5" fillId="0" borderId="0" xfId="0" applyFont="1"/>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0" fillId="0" borderId="0" xfId="0" applyAlignment="1" applyProtection="1">
      <alignment horizontal="left" vertical="center"/>
      <protection hidden="1"/>
    </xf>
    <xf numFmtId="0" fontId="25" fillId="0" borderId="0" xfId="0" applyFont="1" applyProtection="1">
      <protection hidden="1"/>
    </xf>
    <xf numFmtId="0" fontId="27" fillId="0" borderId="0" xfId="0" applyFont="1" applyAlignment="1">
      <alignment horizontal="left" vertical="center" wrapText="1"/>
    </xf>
    <xf numFmtId="0" fontId="27" fillId="0" borderId="0" xfId="0" applyFont="1" applyAlignment="1">
      <alignment horizontal="left" vertical="center"/>
    </xf>
    <xf numFmtId="0" fontId="0" fillId="3" borderId="0" xfId="0" applyFill="1"/>
    <xf numFmtId="49" fontId="1" fillId="2" borderId="0" xfId="1" applyNumberFormat="1" applyFill="1" applyAlignment="1" applyProtection="1">
      <alignment vertical="center"/>
      <protection locked="0"/>
    </xf>
    <xf numFmtId="0" fontId="5" fillId="0" borderId="0" xfId="0" applyFont="1" applyAlignment="1">
      <alignment horizontal="left" vertical="top" wrapText="1"/>
    </xf>
    <xf numFmtId="164" fontId="16" fillId="0" borderId="0" xfId="0" applyNumberFormat="1" applyFont="1" applyAlignment="1" applyProtection="1">
      <alignment horizontal="left"/>
      <protection hidden="1"/>
    </xf>
    <xf numFmtId="0" fontId="4" fillId="0" borderId="0" xfId="0" applyFont="1" applyAlignment="1" applyProtection="1">
      <alignment vertical="top"/>
      <protection hidden="1"/>
    </xf>
    <xf numFmtId="0" fontId="4" fillId="0" borderId="0" xfId="0" applyFont="1" applyAlignment="1" applyProtection="1">
      <alignment vertical="top" wrapText="1"/>
      <protection hidden="1"/>
    </xf>
    <xf numFmtId="0" fontId="4" fillId="0" borderId="0" xfId="0" applyFont="1" applyAlignment="1">
      <alignment vertical="top" wrapText="1"/>
    </xf>
    <xf numFmtId="0" fontId="0" fillId="5" borderId="0" xfId="0" applyFill="1" applyAlignment="1" applyProtection="1">
      <alignment vertical="center"/>
      <protection hidden="1"/>
    </xf>
    <xf numFmtId="0" fontId="5" fillId="0" borderId="0" xfId="2"/>
    <xf numFmtId="0" fontId="5" fillId="0" borderId="0" xfId="2" applyAlignment="1">
      <alignment horizontal="center"/>
    </xf>
    <xf numFmtId="0" fontId="5" fillId="0" borderId="0" xfId="2" applyAlignment="1" applyProtection="1">
      <alignment horizontal="center"/>
      <protection locked="0" hidden="1"/>
    </xf>
    <xf numFmtId="0" fontId="5" fillId="0" borderId="0" xfId="2" applyProtection="1">
      <protection locked="0" hidden="1"/>
    </xf>
    <xf numFmtId="0" fontId="22" fillId="0" borderId="0" xfId="2" applyFont="1"/>
    <xf numFmtId="0" fontId="8" fillId="4" borderId="0" xfId="0" applyFont="1" applyFill="1" applyAlignment="1" applyProtection="1">
      <alignment vertical="center" wrapText="1"/>
      <protection hidden="1"/>
    </xf>
    <xf numFmtId="0" fontId="8" fillId="4" borderId="0" xfId="0" applyFont="1" applyFill="1" applyAlignment="1" applyProtection="1">
      <alignment wrapText="1"/>
      <protection hidden="1"/>
    </xf>
    <xf numFmtId="0" fontId="22" fillId="4" borderId="0" xfId="0" applyFont="1" applyFill="1" applyAlignment="1" applyProtection="1">
      <alignment vertical="center"/>
      <protection hidden="1"/>
    </xf>
    <xf numFmtId="0" fontId="5" fillId="4" borderId="0" xfId="2" applyFill="1" applyProtection="1">
      <protection hidden="1"/>
    </xf>
    <xf numFmtId="0" fontId="27" fillId="4" borderId="0" xfId="2" applyFont="1" applyFill="1" applyProtection="1">
      <protection hidden="1"/>
    </xf>
    <xf numFmtId="0" fontId="6" fillId="4" borderId="0" xfId="2" applyFont="1" applyFill="1" applyProtection="1">
      <protection hidden="1"/>
    </xf>
    <xf numFmtId="0" fontId="5" fillId="5" borderId="0" xfId="2" applyFill="1" applyProtection="1">
      <protection hidden="1"/>
    </xf>
    <xf numFmtId="0" fontId="0" fillId="5" borderId="0" xfId="0" applyFill="1" applyProtection="1">
      <protection hidden="1"/>
    </xf>
    <xf numFmtId="0" fontId="4" fillId="4" borderId="0" xfId="2" applyFont="1" applyFill="1" applyAlignment="1" applyProtection="1">
      <alignment vertical="center" wrapText="1"/>
      <protection hidden="1"/>
    </xf>
    <xf numFmtId="0" fontId="5" fillId="4" borderId="0" xfId="2" applyFill="1" applyAlignment="1" applyProtection="1">
      <alignment vertical="center"/>
      <protection hidden="1"/>
    </xf>
    <xf numFmtId="0" fontId="1" fillId="4" borderId="0" xfId="1" applyFill="1" applyBorder="1" applyAlignment="1" applyProtection="1">
      <protection hidden="1"/>
    </xf>
    <xf numFmtId="0" fontId="11" fillId="4" borderId="0" xfId="2" applyFont="1" applyFill="1" applyAlignment="1" applyProtection="1">
      <alignment vertical="center"/>
      <protection hidden="1"/>
    </xf>
    <xf numFmtId="0" fontId="8" fillId="4" borderId="0" xfId="2" applyFont="1" applyFill="1" applyAlignment="1" applyProtection="1">
      <alignment vertical="center" wrapText="1"/>
      <protection hidden="1"/>
    </xf>
    <xf numFmtId="0" fontId="8" fillId="4" borderId="0" xfId="2" applyFont="1" applyFill="1" applyProtection="1">
      <protection hidden="1"/>
    </xf>
    <xf numFmtId="0" fontId="9"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horizontal="center" vertical="center"/>
      <protection hidden="1"/>
    </xf>
    <xf numFmtId="0" fontId="32" fillId="0" borderId="0" xfId="0" applyFont="1" applyProtection="1">
      <protection hidden="1"/>
    </xf>
    <xf numFmtId="0" fontId="32" fillId="0" borderId="0" xfId="0" applyFont="1" applyAlignment="1" applyProtection="1">
      <alignment vertical="center"/>
      <protection hidden="1"/>
    </xf>
    <xf numFmtId="0" fontId="2" fillId="0" borderId="0" xfId="0" applyFont="1" applyAlignment="1" applyProtection="1">
      <alignment vertical="center"/>
      <protection hidden="1"/>
    </xf>
    <xf numFmtId="0" fontId="3" fillId="0" borderId="0" xfId="0" applyFont="1" applyAlignment="1" applyProtection="1">
      <alignment vertical="center"/>
      <protection hidden="1"/>
    </xf>
    <xf numFmtId="0" fontId="24" fillId="3" borderId="0" xfId="0" applyFont="1" applyFill="1" applyAlignment="1" applyProtection="1">
      <alignment vertical="center"/>
      <protection hidden="1"/>
    </xf>
    <xf numFmtId="0" fontId="7" fillId="5" borderId="0" xfId="0" applyFont="1" applyFill="1" applyProtection="1">
      <protection hidden="1"/>
    </xf>
    <xf numFmtId="0" fontId="19" fillId="0" borderId="0" xfId="2" applyFont="1" applyAlignment="1" applyProtection="1">
      <alignment horizontal="center" vertical="center"/>
      <protection hidden="1"/>
    </xf>
    <xf numFmtId="0" fontId="17" fillId="0" borderId="4" xfId="0" applyFont="1" applyBorder="1" applyAlignment="1">
      <alignment horizontal="justify" vertical="top" wrapText="1"/>
    </xf>
    <xf numFmtId="0" fontId="5" fillId="0" borderId="5" xfId="0" applyFont="1" applyBorder="1" applyAlignment="1" applyProtection="1">
      <alignment wrapText="1"/>
      <protection hidden="1"/>
    </xf>
    <xf numFmtId="0" fontId="17" fillId="0" borderId="0" xfId="0" applyFont="1" applyAlignment="1">
      <alignment horizontal="left" wrapText="1"/>
    </xf>
    <xf numFmtId="0" fontId="4" fillId="0" borderId="0" xfId="0" applyFont="1" applyAlignment="1" applyProtection="1">
      <alignment horizontal="left"/>
      <protection hidden="1"/>
    </xf>
    <xf numFmtId="0" fontId="17" fillId="0" borderId="5" xfId="0" applyFont="1" applyBorder="1" applyAlignment="1" applyProtection="1">
      <alignment wrapText="1"/>
      <protection hidden="1"/>
    </xf>
    <xf numFmtId="0" fontId="17" fillId="0" borderId="0" xfId="0" applyFont="1" applyAlignment="1" applyProtection="1">
      <alignment horizontal="left" wrapText="1"/>
      <protection hidden="1"/>
    </xf>
    <xf numFmtId="0" fontId="5" fillId="0" borderId="4" xfId="0" applyFont="1" applyBorder="1" applyAlignment="1">
      <alignment horizontal="justify" vertical="top" wrapText="1"/>
    </xf>
    <xf numFmtId="0" fontId="5" fillId="0" borderId="0" xfId="0" applyFont="1" applyAlignment="1">
      <alignment wrapText="1"/>
    </xf>
    <xf numFmtId="0" fontId="5" fillId="0" borderId="0" xfId="0" applyFont="1" applyAlignment="1">
      <alignment horizontal="left" wrapText="1"/>
    </xf>
    <xf numFmtId="0" fontId="5" fillId="0" borderId="0" xfId="0" applyFont="1" applyAlignment="1" applyProtection="1">
      <alignment horizontal="left"/>
      <protection hidden="1"/>
    </xf>
    <xf numFmtId="0" fontId="5" fillId="0" borderId="0" xfId="2" applyAlignment="1">
      <alignment horizontal="left"/>
    </xf>
    <xf numFmtId="49" fontId="7" fillId="2" borderId="0" xfId="0" applyNumberFormat="1" applyFont="1" applyFill="1" applyAlignment="1" applyProtection="1">
      <alignment vertical="center"/>
      <protection locked="0"/>
    </xf>
    <xf numFmtId="49" fontId="4" fillId="2" borderId="0" xfId="0" applyNumberFormat="1" applyFont="1" applyFill="1" applyAlignment="1" applyProtection="1">
      <alignment vertical="center"/>
      <protection locked="0"/>
    </xf>
    <xf numFmtId="0" fontId="5" fillId="3" borderId="0" xfId="2" applyFill="1"/>
    <xf numFmtId="0" fontId="5" fillId="0" borderId="6" xfId="0" applyFont="1" applyBorder="1" applyAlignment="1">
      <alignment horizontal="left" wrapText="1"/>
    </xf>
    <xf numFmtId="0" fontId="5" fillId="0" borderId="6"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8" fillId="3" borderId="0" xfId="0" applyFont="1" applyFill="1" applyAlignment="1">
      <alignment horizontal="left"/>
    </xf>
    <xf numFmtId="0" fontId="4" fillId="0" borderId="0" xfId="0" applyFont="1" applyAlignment="1">
      <alignment horizontal="left" wrapText="1"/>
    </xf>
    <xf numFmtId="0" fontId="8" fillId="3" borderId="0" xfId="0" applyFont="1" applyFill="1" applyAlignment="1">
      <alignment horizontal="left" wrapText="1"/>
    </xf>
    <xf numFmtId="0" fontId="4" fillId="3" borderId="0" xfId="0" applyFont="1" applyFill="1" applyAlignment="1">
      <alignment horizontal="left"/>
    </xf>
    <xf numFmtId="0" fontId="4" fillId="0" borderId="0" xfId="0" applyFont="1" applyAlignment="1">
      <alignment horizontal="left"/>
    </xf>
    <xf numFmtId="0" fontId="4" fillId="3" borderId="0" xfId="0" applyFont="1" applyFill="1" applyAlignment="1">
      <alignment horizontal="left" wrapText="1"/>
    </xf>
    <xf numFmtId="0" fontId="14" fillId="3" borderId="0" xfId="0" applyFont="1" applyFill="1" applyAlignment="1">
      <alignment horizontal="left" wrapText="1"/>
    </xf>
    <xf numFmtId="0" fontId="8" fillId="3" borderId="6" xfId="0" applyFont="1" applyFill="1" applyBorder="1" applyAlignment="1">
      <alignment horizontal="left" wrapText="1"/>
    </xf>
    <xf numFmtId="0" fontId="4" fillId="3" borderId="6" xfId="0" applyFont="1" applyFill="1" applyBorder="1" applyAlignment="1">
      <alignment horizontal="left"/>
    </xf>
    <xf numFmtId="0" fontId="5" fillId="3" borderId="0" xfId="2" applyFill="1" applyAlignment="1">
      <alignment horizontal="left" wrapText="1"/>
    </xf>
    <xf numFmtId="0" fontId="9" fillId="0" borderId="0" xfId="2" applyFont="1" applyAlignment="1">
      <alignment horizontal="left"/>
    </xf>
    <xf numFmtId="0" fontId="0" fillId="0" borderId="0" xfId="0" applyAlignment="1">
      <alignment horizontal="left" vertical="center"/>
    </xf>
    <xf numFmtId="0" fontId="7" fillId="0" borderId="0" xfId="0" applyFont="1" applyAlignment="1" applyProtection="1">
      <alignment horizontal="left" vertical="center"/>
      <protection hidden="1"/>
    </xf>
    <xf numFmtId="0" fontId="7" fillId="0" borderId="0" xfId="0" applyFont="1" applyAlignment="1">
      <alignment horizontal="left" vertical="center"/>
    </xf>
    <xf numFmtId="0" fontId="7" fillId="0" borderId="0" xfId="0" applyFont="1" applyAlignment="1" applyProtection="1">
      <alignment horizontal="left" vertical="center" wrapText="1"/>
      <protection hidden="1"/>
    </xf>
    <xf numFmtId="0" fontId="7" fillId="0" borderId="0" xfId="0" applyFont="1" applyAlignment="1">
      <alignment horizontal="left" vertical="center" wrapText="1"/>
    </xf>
    <xf numFmtId="0" fontId="24" fillId="0" borderId="0" xfId="0" applyFont="1" applyAlignment="1" applyProtection="1">
      <alignment horizontal="left" vertical="center" wrapText="1"/>
      <protection hidden="1"/>
    </xf>
    <xf numFmtId="0" fontId="0" fillId="0" borderId="0" xfId="0" applyAlignment="1">
      <alignment horizontal="left" vertical="center" wrapText="1"/>
    </xf>
    <xf numFmtId="0" fontId="4" fillId="0" borderId="0" xfId="0" applyFont="1" applyAlignment="1" applyProtection="1">
      <alignment horizontal="left" vertical="center" wrapText="1"/>
      <protection hidden="1"/>
    </xf>
    <xf numFmtId="0" fontId="19" fillId="5" borderId="0" xfId="0" applyFont="1" applyFill="1" applyAlignment="1" applyProtection="1">
      <alignment horizontal="left"/>
      <protection hidden="1"/>
    </xf>
    <xf numFmtId="0" fontId="19" fillId="5" borderId="0" xfId="0" applyFont="1" applyFill="1" applyAlignment="1" applyProtection="1">
      <alignment horizontal="left" vertical="center"/>
      <protection hidden="1"/>
    </xf>
    <xf numFmtId="0" fontId="0" fillId="5" borderId="0" xfId="0" applyFill="1" applyAlignment="1">
      <alignment horizontal="left" vertical="center"/>
    </xf>
    <xf numFmtId="0" fontId="0" fillId="5" borderId="0" xfId="0" applyFill="1" applyAlignment="1" applyProtection="1">
      <alignment horizontal="left" vertical="center" wrapText="1"/>
      <protection locked="0"/>
    </xf>
    <xf numFmtId="0" fontId="4" fillId="0" borderId="0" xfId="0" applyFont="1" applyAlignment="1">
      <alignment horizontal="center" vertical="top" wrapText="1"/>
    </xf>
    <xf numFmtId="0" fontId="5" fillId="4" borderId="0" xfId="2" applyFill="1" applyAlignment="1" applyProtection="1">
      <alignment horizontal="left"/>
      <protection locked="0"/>
    </xf>
    <xf numFmtId="0" fontId="23" fillId="0" borderId="0" xfId="0" applyFont="1" applyAlignment="1" applyProtection="1">
      <alignment horizontal="left" vertical="center" wrapText="1"/>
      <protection hidden="1"/>
    </xf>
    <xf numFmtId="0" fontId="5" fillId="4" borderId="0" xfId="2" applyFill="1" applyAlignment="1" applyProtection="1">
      <alignment horizontal="left" vertical="center"/>
      <protection locked="0"/>
    </xf>
    <xf numFmtId="0" fontId="0" fillId="5" borderId="0" xfId="0" applyFill="1" applyAlignment="1" applyProtection="1">
      <alignment horizontal="left" vertical="center" wrapText="1"/>
      <protection locked="0" hidden="1"/>
    </xf>
    <xf numFmtId="0" fontId="4" fillId="2" borderId="0" xfId="0" applyFont="1" applyFill="1" applyAlignment="1" applyProtection="1">
      <alignment horizontal="left"/>
      <protection locked="0"/>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5" fillId="6" borderId="0" xfId="0" applyFont="1" applyFill="1" applyAlignment="1">
      <alignment vertical="center"/>
    </xf>
    <xf numFmtId="0" fontId="5" fillId="0" borderId="0" xfId="0" applyFont="1" applyAlignment="1">
      <alignmen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5" fillId="7" borderId="0" xfId="0" applyFont="1" applyFill="1" applyAlignment="1">
      <alignment horizontal="left" vertical="center"/>
    </xf>
    <xf numFmtId="0" fontId="5" fillId="2" borderId="0" xfId="0" applyNumberFormat="1" applyFont="1" applyFill="1" applyAlignment="1">
      <alignment horizontal="center"/>
    </xf>
    <xf numFmtId="0" fontId="0" fillId="2" borderId="0" xfId="0" applyNumberFormat="1" applyFill="1" applyAlignment="1">
      <alignment horizontal="center"/>
    </xf>
    <xf numFmtId="49" fontId="5" fillId="2" borderId="0" xfId="0" applyNumberFormat="1" applyFont="1" applyFill="1" applyAlignment="1" applyProtection="1">
      <alignment vertical="center"/>
      <protection locked="0"/>
    </xf>
  </cellXfs>
  <cellStyles count="4">
    <cellStyle name="Hyperlink 2" xfId="3" xr:uid="{00000000-0005-0000-0000-000001000000}"/>
    <cellStyle name="Link" xfId="1" builtinId="8"/>
    <cellStyle name="Standard" xfId="0" builtinId="0"/>
    <cellStyle name="Standard 2" xfId="2" xr:uid="{00000000-0005-0000-0000-000003000000}"/>
  </cellStyles>
  <dxfs count="36">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Drop" dropLines="50" dropStyle="combo" dx="18" fmlaLink="Wasser!$B$1" fmlaRange="Wasser!$B$3:$B$19" sel="17" val="0"/>
</file>

<file path=xl/ctrlProps/ctrlProp10.xml><?xml version="1.0" encoding="utf-8"?>
<formControlPr xmlns="http://schemas.microsoft.com/office/spreadsheetml/2009/9/main" objectType="Drop" dropLines="12" dropStyle="combo" dx="18" fmlaLink="Natrium!$B$2" fmlaRange="Natrium!$B$3:$B$10" sel="8" val="0"/>
</file>

<file path=xl/ctrlProps/ctrlProp11.xml><?xml version="1.0" encoding="utf-8"?>
<formControlPr xmlns="http://schemas.microsoft.com/office/spreadsheetml/2009/9/main" objectType="Drop" dropLines="20" dropStyle="combo" dx="18" fmlaLink="Natrium!$B$13" fmlaRange="Natrium!$B$14:$B$23" sel="10" val="0"/>
</file>

<file path=xl/ctrlProps/ctrlProp12.xml><?xml version="1.0" encoding="utf-8"?>
<formControlPr xmlns="http://schemas.microsoft.com/office/spreadsheetml/2009/9/main" objectType="Drop" dropStyle="combo" dx="18" fmlaLink="Natrium!$B$26" fmlaRange="Natrium!$B$27:$B$32" sel="6" val="0"/>
</file>

<file path=xl/ctrlProps/ctrlProp13.xml><?xml version="1.0" encoding="utf-8"?>
<formControlPr xmlns="http://schemas.microsoft.com/office/spreadsheetml/2009/9/main" objectType="Drop" dropStyle="combo" dx="18" fmlaLink="Natrium!$C$26" fmlaRange="Natrium!$B$27:$B$32" sel="6" val="0"/>
</file>

<file path=xl/ctrlProps/ctrlProp14.xml><?xml version="1.0" encoding="utf-8"?>
<formControlPr xmlns="http://schemas.microsoft.com/office/spreadsheetml/2009/9/main" objectType="Drop" dropStyle="combo" dx="18" fmlaLink="Natrium!$B$35" fmlaRange="Natrium!$B$36:$B$39" sel="4" val="0"/>
</file>

<file path=xl/ctrlProps/ctrlProp15.xml><?xml version="1.0" encoding="utf-8"?>
<formControlPr xmlns="http://schemas.microsoft.com/office/spreadsheetml/2009/9/main" objectType="Drop" dropLines="30" dropStyle="combo" dx="18" fmlaLink="Natrium!$B$42" fmlaRange="Natrium!$B$43:$B$51" sel="9" val="0"/>
</file>

<file path=xl/ctrlProps/ctrlProp16.xml><?xml version="1.0" encoding="utf-8"?>
<formControlPr xmlns="http://schemas.microsoft.com/office/spreadsheetml/2009/9/main" objectType="Drop" dropLines="50" dropStyle="combo" dx="18" fmlaLink="Natrium!$B$54" fmlaRange="Natrium!$B$55:$B$73" sel="19" val="0"/>
</file>

<file path=xl/ctrlProps/ctrlProp2.xml><?xml version="1.0" encoding="utf-8"?>
<formControlPr xmlns="http://schemas.microsoft.com/office/spreadsheetml/2009/9/main" objectType="Drop" dropLines="50" dropStyle="combo" dx="18" fmlaLink="Fett!$B$1" fmlaRange="Fett!$B$3:$B$23" sel="21" val="0"/>
</file>

<file path=xl/ctrlProps/ctrlProp3.xml><?xml version="1.0" encoding="utf-8"?>
<formControlPr xmlns="http://schemas.microsoft.com/office/spreadsheetml/2009/9/main" objectType="Drop" dropLines="50" dropStyle="combo" dx="18" fmlaLink="Rohprotein!$B$1" fmlaRange="Rohprotein!$B$3:$B$18" sel="16" val="0"/>
</file>

<file path=xl/ctrlProps/ctrlProp4.xml><?xml version="1.0" encoding="utf-8"?>
<formControlPr xmlns="http://schemas.microsoft.com/office/spreadsheetml/2009/9/main" objectType="Drop" dropLines="50" dropStyle="combo" dx="18" fmlaLink="Lactose!$B$1" fmlaRange="Lactose!$B$3:$B$25" sel="23" val="0"/>
</file>

<file path=xl/ctrlProps/ctrlProp5.xml><?xml version="1.0" encoding="utf-8"?>
<formControlPr xmlns="http://schemas.microsoft.com/office/spreadsheetml/2009/9/main" objectType="Drop" dropLines="25" dropStyle="combo" dx="18" fmlaLink="Asche!$B$1" fmlaRange="Asche!$B$3:$B$19" sel="17" val="0"/>
</file>

<file path=xl/ctrlProps/ctrlProp6.xml><?xml version="1.0" encoding="utf-8"?>
<formControlPr xmlns="http://schemas.microsoft.com/office/spreadsheetml/2009/9/main" objectType="Drop" dropLines="25" dropStyle="combo" dx="18" fmlaLink="Kochsalz!$B$1" fmlaRange="Kochsalz!$B$3:$B$27" sel="25" val="0"/>
</file>

<file path=xl/ctrlProps/ctrlProp7.xml><?xml version="1.0" encoding="utf-8"?>
<formControlPr xmlns="http://schemas.microsoft.com/office/spreadsheetml/2009/9/main" objectType="Drop" dropLines="50" dropStyle="combo" dx="18" fmlaLink="Gesamtphosphor!$B$1" fmlaRange="Gesamtphosphor!$B$3:$B$29" sel="27" val="0"/>
</file>

<file path=xl/ctrlProps/ctrlProp8.xml><?xml version="1.0" encoding="utf-8"?>
<formControlPr xmlns="http://schemas.microsoft.com/office/spreadsheetml/2009/9/main" objectType="Drop" dropLines="50" dropStyle="combo" dx="18" fmlaLink="Nitrat!$B$1" fmlaRange="Nitrat!$B$3:$B$28" sel="26" val="0"/>
</file>

<file path=xl/ctrlProps/ctrlProp9.xml><?xml version="1.0" encoding="utf-8"?>
<formControlPr xmlns="http://schemas.microsoft.com/office/spreadsheetml/2009/9/main" objectType="Drop" dropLines="15" dropStyle="combo" dx="18"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12436" name="Picture 1">
          <a:extLst>
            <a:ext uri="{FF2B5EF4-FFF2-40B4-BE49-F238E27FC236}">
              <a16:creationId xmlns:a16="http://schemas.microsoft.com/office/drawing/2014/main" id="{00000000-0008-0000-0100-000094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6928"/>
          <a:ext cx="5589917" cy="738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32</xdr:row>
          <xdr:rowOff>7620</xdr:rowOff>
        </xdr:from>
        <xdr:to>
          <xdr:col>9</xdr:col>
          <xdr:colOff>617220</xdr:colOff>
          <xdr:row>34</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22860</xdr:rowOff>
        </xdr:from>
        <xdr:to>
          <xdr:col>9</xdr:col>
          <xdr:colOff>617220</xdr:colOff>
          <xdr:row>36</xdr:row>
          <xdr:rowOff>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37</xdr:row>
          <xdr:rowOff>7620</xdr:rowOff>
        </xdr:from>
        <xdr:to>
          <xdr:col>9</xdr:col>
          <xdr:colOff>617220</xdr:colOff>
          <xdr:row>38</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7620</xdr:rowOff>
        </xdr:from>
        <xdr:to>
          <xdr:col>9</xdr:col>
          <xdr:colOff>617220</xdr:colOff>
          <xdr:row>40</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41</xdr:row>
          <xdr:rowOff>7620</xdr:rowOff>
        </xdr:from>
        <xdr:to>
          <xdr:col>9</xdr:col>
          <xdr:colOff>617220</xdr:colOff>
          <xdr:row>42</xdr:row>
          <xdr:rowOff>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7620</xdr:rowOff>
        </xdr:from>
        <xdr:to>
          <xdr:col>9</xdr:col>
          <xdr:colOff>617220</xdr:colOff>
          <xdr:row>44</xdr:row>
          <xdr:rowOff>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7620</xdr:rowOff>
        </xdr:from>
        <xdr:to>
          <xdr:col>9</xdr:col>
          <xdr:colOff>617220</xdr:colOff>
          <xdr:row>46</xdr:row>
          <xdr:rowOff>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7620</xdr:rowOff>
        </xdr:from>
        <xdr:to>
          <xdr:col>9</xdr:col>
          <xdr:colOff>617220</xdr:colOff>
          <xdr:row>48</xdr:row>
          <xdr:rowOff>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16</xdr:row>
          <xdr:rowOff>22860</xdr:rowOff>
        </xdr:from>
        <xdr:to>
          <xdr:col>10</xdr:col>
          <xdr:colOff>129540</xdr:colOff>
          <xdr:row>16</xdr:row>
          <xdr:rowOff>297180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52</xdr:row>
          <xdr:rowOff>7620</xdr:rowOff>
        </xdr:from>
        <xdr:to>
          <xdr:col>2</xdr:col>
          <xdr:colOff>266700</xdr:colOff>
          <xdr:row>53</xdr:row>
          <xdr:rowOff>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54</xdr:row>
          <xdr:rowOff>7620</xdr:rowOff>
        </xdr:from>
        <xdr:to>
          <xdr:col>9</xdr:col>
          <xdr:colOff>617220</xdr:colOff>
          <xdr:row>55</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56</xdr:row>
          <xdr:rowOff>0</xdr:rowOff>
        </xdr:from>
        <xdr:to>
          <xdr:col>9</xdr:col>
          <xdr:colOff>601980</xdr:colOff>
          <xdr:row>56</xdr:row>
          <xdr:rowOff>213360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57</xdr:row>
          <xdr:rowOff>22860</xdr:rowOff>
        </xdr:from>
        <xdr:to>
          <xdr:col>9</xdr:col>
          <xdr:colOff>617220</xdr:colOff>
          <xdr:row>58</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59</xdr:row>
          <xdr:rowOff>7620</xdr:rowOff>
        </xdr:from>
        <xdr:to>
          <xdr:col>9</xdr:col>
          <xdr:colOff>617220</xdr:colOff>
          <xdr:row>60</xdr:row>
          <xdr:rowOff>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61</xdr:row>
          <xdr:rowOff>0</xdr:rowOff>
        </xdr:from>
        <xdr:to>
          <xdr:col>9</xdr:col>
          <xdr:colOff>617220</xdr:colOff>
          <xdr:row>61</xdr:row>
          <xdr:rowOff>213360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8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63</xdr:row>
          <xdr:rowOff>7620</xdr:rowOff>
        </xdr:from>
        <xdr:to>
          <xdr:col>9</xdr:col>
          <xdr:colOff>617220</xdr:colOff>
          <xdr:row>64</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21" Type="http://schemas.openxmlformats.org/officeDocument/2006/relationships/comments" Target="../comments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activeCell="D9" sqref="D9"/>
    </sheetView>
  </sheetViews>
  <sheetFormatPr baseColWidth="10" defaultColWidth="11.44140625" defaultRowHeight="13.8" x14ac:dyDescent="0.25"/>
  <cols>
    <col min="1" max="2" width="27.6640625" customWidth="1"/>
    <col min="3" max="3" width="30.44140625" customWidth="1"/>
  </cols>
  <sheetData>
    <row r="1" spans="1:3" ht="30.75" customHeight="1" x14ac:dyDescent="0.3">
      <c r="A1" s="110" t="s">
        <v>58</v>
      </c>
      <c r="B1" s="111"/>
      <c r="C1" s="111"/>
    </row>
    <row r="2" spans="1:3" ht="51.9" customHeight="1" x14ac:dyDescent="0.25">
      <c r="A2" s="112" t="s">
        <v>91</v>
      </c>
      <c r="B2" s="113"/>
      <c r="C2" s="113"/>
    </row>
    <row r="3" spans="1:3" ht="74.25" customHeight="1" x14ac:dyDescent="0.25">
      <c r="A3" s="112" t="s">
        <v>92</v>
      </c>
      <c r="B3" s="112"/>
      <c r="C3" s="112"/>
    </row>
    <row r="4" spans="1:3" ht="80.400000000000006" customHeight="1" x14ac:dyDescent="0.35">
      <c r="A4" s="112" t="s">
        <v>95</v>
      </c>
      <c r="B4" s="113"/>
      <c r="C4" s="113"/>
    </row>
    <row r="5" spans="1:3" ht="30.3" customHeight="1" x14ac:dyDescent="0.3">
      <c r="A5" s="114"/>
      <c r="B5" s="114"/>
      <c r="C5" s="114"/>
    </row>
    <row r="6" spans="1:3" ht="30.3" customHeight="1" x14ac:dyDescent="0.25">
      <c r="A6" s="42" t="s">
        <v>59</v>
      </c>
    </row>
    <row r="7" spans="1:3" ht="54" customHeight="1" x14ac:dyDescent="0.25">
      <c r="A7" s="108" t="s">
        <v>60</v>
      </c>
      <c r="B7" s="109"/>
      <c r="C7" s="109"/>
    </row>
    <row r="9" spans="1:3" x14ac:dyDescent="0.25">
      <c r="A9" s="43" t="s">
        <v>61</v>
      </c>
      <c r="B9" s="43" t="s">
        <v>62</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41">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17</v>
      </c>
      <c r="H1" s="54">
        <f>COUNTA(A2:G38)</f>
        <v>0</v>
      </c>
    </row>
    <row r="2" spans="1:8" x14ac:dyDescent="0.3">
      <c r="A2" s="143"/>
      <c r="B2" s="143"/>
      <c r="C2" s="143"/>
      <c r="D2" s="143"/>
      <c r="E2" s="143"/>
      <c r="F2" s="143"/>
      <c r="G2" s="143"/>
    </row>
    <row r="3" spans="1:8" x14ac:dyDescent="0.3">
      <c r="A3" s="143"/>
      <c r="B3" s="143"/>
      <c r="C3" s="143"/>
      <c r="D3" s="143"/>
      <c r="E3" s="143"/>
      <c r="F3" s="143"/>
      <c r="G3" s="143"/>
    </row>
    <row r="4" spans="1:8" x14ac:dyDescent="0.3">
      <c r="A4" s="143"/>
      <c r="B4" s="143"/>
      <c r="C4" s="143"/>
      <c r="D4" s="143"/>
      <c r="E4" s="143"/>
      <c r="F4" s="143"/>
      <c r="G4" s="143"/>
    </row>
    <row r="5" spans="1:8" x14ac:dyDescent="0.3">
      <c r="A5" s="143"/>
      <c r="B5" s="143"/>
      <c r="C5" s="143"/>
      <c r="D5" s="143"/>
      <c r="E5" s="143"/>
      <c r="F5" s="143"/>
      <c r="G5" s="143"/>
    </row>
    <row r="6" spans="1:8" x14ac:dyDescent="0.3">
      <c r="A6" s="143"/>
      <c r="B6" s="143"/>
      <c r="C6" s="143"/>
      <c r="D6" s="143"/>
      <c r="E6" s="143"/>
      <c r="F6" s="143"/>
      <c r="G6" s="143"/>
    </row>
    <row r="7" spans="1:8" x14ac:dyDescent="0.3">
      <c r="A7" s="143"/>
      <c r="B7" s="143"/>
      <c r="C7" s="143"/>
      <c r="D7" s="143"/>
      <c r="E7" s="143"/>
      <c r="F7" s="143"/>
      <c r="G7" s="143"/>
    </row>
    <row r="8" spans="1:8" x14ac:dyDescent="0.3">
      <c r="A8" s="143"/>
      <c r="B8" s="143"/>
      <c r="C8" s="143"/>
      <c r="D8" s="143"/>
      <c r="E8" s="143"/>
      <c r="F8" s="143"/>
      <c r="G8" s="143"/>
    </row>
    <row r="9" spans="1:8" x14ac:dyDescent="0.3">
      <c r="A9" s="143"/>
      <c r="B9" s="143"/>
      <c r="C9" s="143"/>
      <c r="D9" s="143"/>
      <c r="E9" s="143"/>
      <c r="F9" s="143"/>
      <c r="G9" s="143"/>
    </row>
    <row r="10" spans="1:8" x14ac:dyDescent="0.3">
      <c r="A10" s="143"/>
      <c r="B10" s="143"/>
      <c r="C10" s="143"/>
      <c r="D10" s="143"/>
      <c r="E10" s="143"/>
      <c r="F10" s="143"/>
      <c r="G10" s="143"/>
    </row>
    <row r="11" spans="1:8" x14ac:dyDescent="0.3">
      <c r="A11" s="143"/>
      <c r="B11" s="143"/>
      <c r="C11" s="143"/>
      <c r="D11" s="143"/>
      <c r="E11" s="143"/>
      <c r="F11" s="143"/>
      <c r="G11" s="143"/>
    </row>
    <row r="12" spans="1:8" x14ac:dyDescent="0.3">
      <c r="A12" s="143"/>
      <c r="B12" s="143"/>
      <c r="C12" s="143"/>
      <c r="D12" s="143"/>
      <c r="E12" s="143"/>
      <c r="F12" s="143"/>
      <c r="G12" s="143"/>
    </row>
    <row r="13" spans="1:8" x14ac:dyDescent="0.3">
      <c r="A13" s="143"/>
      <c r="B13" s="143"/>
      <c r="C13" s="143"/>
      <c r="D13" s="143"/>
      <c r="E13" s="143"/>
      <c r="F13" s="143"/>
      <c r="G13" s="143"/>
    </row>
    <row r="14" spans="1:8" x14ac:dyDescent="0.3">
      <c r="A14" s="143"/>
      <c r="B14" s="143"/>
      <c r="C14" s="143"/>
      <c r="D14" s="143"/>
      <c r="E14" s="143"/>
      <c r="F14" s="143"/>
      <c r="G14" s="143"/>
    </row>
    <row r="15" spans="1:8" x14ac:dyDescent="0.3">
      <c r="A15" s="143"/>
      <c r="B15" s="143"/>
      <c r="C15" s="143"/>
      <c r="D15" s="143"/>
      <c r="E15" s="143"/>
      <c r="F15" s="143"/>
      <c r="G15" s="143"/>
    </row>
    <row r="16" spans="1:8" x14ac:dyDescent="0.3">
      <c r="A16" s="143"/>
      <c r="B16" s="143"/>
      <c r="C16" s="143"/>
      <c r="D16" s="143"/>
      <c r="E16" s="143"/>
      <c r="F16" s="143"/>
      <c r="G16" s="143"/>
    </row>
    <row r="17" spans="1:7" x14ac:dyDescent="0.3">
      <c r="A17" s="143"/>
      <c r="B17" s="143"/>
      <c r="C17" s="143"/>
      <c r="D17" s="143"/>
      <c r="E17" s="143"/>
      <c r="F17" s="143"/>
      <c r="G17" s="143"/>
    </row>
    <row r="18" spans="1:7" x14ac:dyDescent="0.3">
      <c r="A18" s="143"/>
      <c r="B18" s="143"/>
      <c r="C18" s="143"/>
      <c r="D18" s="143"/>
      <c r="E18" s="143"/>
      <c r="F18" s="143"/>
      <c r="G18" s="143"/>
    </row>
    <row r="19" spans="1:7" x14ac:dyDescent="0.3">
      <c r="A19" s="143"/>
      <c r="B19" s="143"/>
      <c r="C19" s="143"/>
      <c r="D19" s="143"/>
      <c r="E19" s="143"/>
      <c r="F19" s="143"/>
      <c r="G19" s="143"/>
    </row>
    <row r="20" spans="1:7" x14ac:dyDescent="0.3">
      <c r="A20" s="143"/>
      <c r="B20" s="143"/>
      <c r="C20" s="143"/>
      <c r="D20" s="143"/>
      <c r="E20" s="143"/>
      <c r="F20" s="143"/>
      <c r="G20" s="143"/>
    </row>
    <row r="21" spans="1:7" x14ac:dyDescent="0.3">
      <c r="A21" s="143"/>
      <c r="B21" s="143"/>
      <c r="C21" s="143"/>
      <c r="D21" s="143"/>
      <c r="E21" s="143"/>
      <c r="F21" s="143"/>
      <c r="G21" s="143"/>
    </row>
    <row r="22" spans="1:7" x14ac:dyDescent="0.3">
      <c r="A22" s="143"/>
      <c r="B22" s="143"/>
      <c r="C22" s="143"/>
      <c r="D22" s="143"/>
      <c r="E22" s="143"/>
      <c r="F22" s="143"/>
      <c r="G22" s="143"/>
    </row>
    <row r="23" spans="1:7" x14ac:dyDescent="0.3">
      <c r="A23" s="143"/>
      <c r="B23" s="143"/>
      <c r="C23" s="143"/>
      <c r="D23" s="143"/>
      <c r="E23" s="143"/>
      <c r="F23" s="143"/>
      <c r="G23" s="143"/>
    </row>
    <row r="24" spans="1:7" x14ac:dyDescent="0.3">
      <c r="A24" s="143"/>
      <c r="B24" s="143"/>
      <c r="C24" s="143"/>
      <c r="D24" s="143"/>
      <c r="E24" s="143"/>
      <c r="F24" s="143"/>
      <c r="G24" s="143"/>
    </row>
    <row r="25" spans="1:7" x14ac:dyDescent="0.3">
      <c r="A25" s="143"/>
      <c r="B25" s="143"/>
      <c r="C25" s="143"/>
      <c r="D25" s="143"/>
      <c r="E25" s="143"/>
      <c r="F25" s="143"/>
      <c r="G25" s="143"/>
    </row>
    <row r="26" spans="1:7" x14ac:dyDescent="0.3">
      <c r="A26" s="143"/>
      <c r="B26" s="143"/>
      <c r="C26" s="143"/>
      <c r="D26" s="143"/>
      <c r="E26" s="143"/>
      <c r="F26" s="143"/>
      <c r="G26" s="143"/>
    </row>
    <row r="27" spans="1:7" x14ac:dyDescent="0.3">
      <c r="A27" s="143"/>
      <c r="B27" s="143"/>
      <c r="C27" s="143"/>
      <c r="D27" s="143"/>
      <c r="E27" s="143"/>
      <c r="F27" s="143"/>
      <c r="G27" s="143"/>
    </row>
    <row r="28" spans="1:7" x14ac:dyDescent="0.3">
      <c r="A28" s="143"/>
      <c r="B28" s="143"/>
      <c r="C28" s="143"/>
      <c r="D28" s="143"/>
      <c r="E28" s="143"/>
      <c r="F28" s="143"/>
      <c r="G28" s="143"/>
    </row>
    <row r="29" spans="1:7" x14ac:dyDescent="0.3">
      <c r="A29" s="143"/>
      <c r="B29" s="143"/>
      <c r="C29" s="143"/>
      <c r="D29" s="143"/>
      <c r="E29" s="143"/>
      <c r="F29" s="143"/>
      <c r="G29" s="143"/>
    </row>
    <row r="30" spans="1:7" x14ac:dyDescent="0.3">
      <c r="A30" s="143"/>
      <c r="B30" s="143"/>
      <c r="C30" s="143"/>
      <c r="D30" s="143"/>
      <c r="E30" s="143"/>
      <c r="F30" s="143"/>
      <c r="G30" s="143"/>
    </row>
    <row r="31" spans="1:7" x14ac:dyDescent="0.3">
      <c r="A31" s="143"/>
      <c r="B31" s="143"/>
      <c r="C31" s="143"/>
      <c r="D31" s="143"/>
      <c r="E31" s="143"/>
      <c r="F31" s="143"/>
      <c r="G31" s="143"/>
    </row>
    <row r="32" spans="1:7" x14ac:dyDescent="0.3">
      <c r="A32" s="143"/>
      <c r="B32" s="143"/>
      <c r="C32" s="143"/>
      <c r="D32" s="143"/>
      <c r="E32" s="143"/>
      <c r="F32" s="143"/>
      <c r="G32" s="143"/>
    </row>
    <row r="33" spans="1:7" x14ac:dyDescent="0.3">
      <c r="A33" s="143"/>
      <c r="B33" s="143"/>
      <c r="C33" s="143"/>
      <c r="D33" s="143"/>
      <c r="E33" s="143"/>
      <c r="F33" s="143"/>
      <c r="G33" s="143"/>
    </row>
    <row r="34" spans="1:7" x14ac:dyDescent="0.3">
      <c r="A34" s="143"/>
      <c r="B34" s="143"/>
      <c r="C34" s="143"/>
      <c r="D34" s="143"/>
      <c r="E34" s="143"/>
      <c r="F34" s="143"/>
      <c r="G34" s="143"/>
    </row>
    <row r="35" spans="1:7" x14ac:dyDescent="0.3">
      <c r="A35" s="143"/>
      <c r="B35" s="143"/>
      <c r="C35" s="143"/>
      <c r="D35" s="143"/>
      <c r="E35" s="143"/>
      <c r="F35" s="143"/>
      <c r="G35" s="143"/>
    </row>
    <row r="36" spans="1:7" x14ac:dyDescent="0.3">
      <c r="A36" s="143"/>
      <c r="B36" s="143"/>
      <c r="C36" s="143"/>
      <c r="D36" s="143"/>
      <c r="E36" s="143"/>
      <c r="F36" s="143"/>
      <c r="G36" s="143"/>
    </row>
    <row r="37" spans="1:7" x14ac:dyDescent="0.3">
      <c r="A37" s="143"/>
      <c r="B37" s="143"/>
      <c r="C37" s="143"/>
      <c r="D37" s="143"/>
      <c r="E37" s="143"/>
      <c r="F37" s="143"/>
      <c r="G37" s="143"/>
    </row>
    <row r="38" spans="1:7" x14ac:dyDescent="0.3">
      <c r="A38" s="143"/>
      <c r="B38" s="143"/>
      <c r="C38" s="143"/>
      <c r="D38" s="143"/>
      <c r="E38" s="143"/>
      <c r="F38" s="143"/>
      <c r="G38" s="143"/>
    </row>
  </sheetData>
  <sheetProtection algorithmName="SHA-512" hashValue="HrlyVBh1oYtxDjcLuOhD7g1EJY54imEw8Nkp1K6LGAqQoLZFaFBopqmE2Bra5sydkjQfhVBCa6Bm4H3RS19fYQ==" saltValue="z8rAYm5b1d7IfwICwZoAkA==" spinCount="100000" sheet="1" objects="1" scenarios="1"/>
  <mergeCells count="37">
    <mergeCell ref="A32:G32"/>
    <mergeCell ref="A33:G33"/>
    <mergeCell ref="A38:G38"/>
    <mergeCell ref="A34:G34"/>
    <mergeCell ref="A35:G35"/>
    <mergeCell ref="A36:G36"/>
    <mergeCell ref="A37:G37"/>
    <mergeCell ref="A31:G31"/>
    <mergeCell ref="A20:G20"/>
    <mergeCell ref="A21:G21"/>
    <mergeCell ref="A22:G22"/>
    <mergeCell ref="A23:G23"/>
    <mergeCell ref="A24:G24"/>
    <mergeCell ref="A25:G25"/>
    <mergeCell ref="A26:G26"/>
    <mergeCell ref="A27:G27"/>
    <mergeCell ref="A28:G28"/>
    <mergeCell ref="A29:G29"/>
    <mergeCell ref="A30:G30"/>
    <mergeCell ref="A19:G19"/>
    <mergeCell ref="A8:G8"/>
    <mergeCell ref="A9:G9"/>
    <mergeCell ref="A10:G10"/>
    <mergeCell ref="A11:G11"/>
    <mergeCell ref="A12:G12"/>
    <mergeCell ref="A13:G13"/>
    <mergeCell ref="A14:G14"/>
    <mergeCell ref="A15:G15"/>
    <mergeCell ref="A16:G16"/>
    <mergeCell ref="A17:G17"/>
    <mergeCell ref="A18:G18"/>
    <mergeCell ref="A7:G7"/>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9"/>
  <sheetViews>
    <sheetView workbookViewId="0">
      <selection activeCell="A2" sqref="A2:G2"/>
    </sheetView>
  </sheetViews>
  <sheetFormatPr baseColWidth="10" defaultColWidth="11.44140625" defaultRowHeight="15.6" x14ac:dyDescent="0.3"/>
  <cols>
    <col min="1" max="1" width="24.44140625" style="18" customWidth="1"/>
    <col min="2" max="2" width="55.109375" style="19" customWidth="1"/>
    <col min="3" max="16384" width="11.44140625" style="18"/>
  </cols>
  <sheetData>
    <row r="1" spans="1:3" ht="16.2" thickBot="1" x14ac:dyDescent="0.35">
      <c r="A1" s="27" t="str">
        <f>Ergebnisse!A22</f>
        <v>Wasser</v>
      </c>
      <c r="B1" s="26">
        <v>17</v>
      </c>
      <c r="C1" s="18">
        <f>MAX($A$3:$A$19)-1</f>
        <v>16</v>
      </c>
    </row>
    <row r="2" spans="1:3" ht="16.8" thickTop="1" thickBot="1" x14ac:dyDescent="0.3">
      <c r="A2" s="33"/>
      <c r="B2" s="23" t="s">
        <v>35</v>
      </c>
      <c r="C2" s="18" t="s">
        <v>37</v>
      </c>
    </row>
    <row r="3" spans="1:3" ht="14.4" thickTop="1" x14ac:dyDescent="0.25">
      <c r="A3" s="22">
        <v>1</v>
      </c>
      <c r="B3" s="94" t="s">
        <v>184</v>
      </c>
      <c r="C3" s="95"/>
    </row>
    <row r="4" spans="1:3" ht="13.8" x14ac:dyDescent="0.25">
      <c r="A4" s="22">
        <v>2</v>
      </c>
      <c r="B4" s="31" t="s">
        <v>185</v>
      </c>
      <c r="C4" s="18" t="s">
        <v>38</v>
      </c>
    </row>
    <row r="5" spans="1:3" ht="13.8" x14ac:dyDescent="0.25">
      <c r="A5" s="22">
        <v>3</v>
      </c>
      <c r="B5" s="31" t="s">
        <v>309</v>
      </c>
      <c r="C5" s="31"/>
    </row>
    <row r="6" spans="1:3" ht="13.8" x14ac:dyDescent="0.25">
      <c r="A6" s="22">
        <v>4</v>
      </c>
      <c r="B6" s="31" t="s">
        <v>310</v>
      </c>
      <c r="C6" s="18" t="s">
        <v>38</v>
      </c>
    </row>
    <row r="7" spans="1:3" ht="13.8" x14ac:dyDescent="0.25">
      <c r="A7" s="22">
        <v>5</v>
      </c>
      <c r="B7" s="31" t="s">
        <v>186</v>
      </c>
    </row>
    <row r="8" spans="1:3" ht="13.8" x14ac:dyDescent="0.25">
      <c r="A8" s="22">
        <v>6</v>
      </c>
      <c r="B8" s="31" t="s">
        <v>187</v>
      </c>
    </row>
    <row r="9" spans="1:3" ht="13.8" x14ac:dyDescent="0.25">
      <c r="A9" s="22">
        <v>7</v>
      </c>
      <c r="B9" s="31" t="s">
        <v>188</v>
      </c>
    </row>
    <row r="10" spans="1:3" ht="13.8" x14ac:dyDescent="0.25">
      <c r="A10" s="22">
        <v>8</v>
      </c>
      <c r="B10" s="31" t="s">
        <v>189</v>
      </c>
    </row>
    <row r="11" spans="1:3" ht="13.8" x14ac:dyDescent="0.25">
      <c r="A11" s="22">
        <v>9</v>
      </c>
      <c r="B11" s="31" t="s">
        <v>190</v>
      </c>
    </row>
    <row r="12" spans="1:3" ht="13.8" x14ac:dyDescent="0.25">
      <c r="A12" s="22">
        <v>10</v>
      </c>
      <c r="B12" s="31" t="s">
        <v>191</v>
      </c>
    </row>
    <row r="13" spans="1:3" ht="13.8" x14ac:dyDescent="0.25">
      <c r="A13" s="22">
        <v>11</v>
      </c>
      <c r="B13" s="31" t="s">
        <v>286</v>
      </c>
    </row>
    <row r="14" spans="1:3" ht="13.8" x14ac:dyDescent="0.25">
      <c r="A14" s="22">
        <v>12</v>
      </c>
      <c r="B14" s="31" t="s">
        <v>304</v>
      </c>
    </row>
    <row r="15" spans="1:3" ht="13.8" x14ac:dyDescent="0.25">
      <c r="A15" s="22">
        <v>13</v>
      </c>
      <c r="B15" s="31" t="s">
        <v>320</v>
      </c>
    </row>
    <row r="16" spans="1:3" ht="13.8" x14ac:dyDescent="0.25">
      <c r="A16" s="22">
        <v>14</v>
      </c>
      <c r="B16" s="31" t="s">
        <v>321</v>
      </c>
    </row>
    <row r="17" spans="1:3" ht="13.8" x14ac:dyDescent="0.25">
      <c r="A17" s="22">
        <v>15</v>
      </c>
      <c r="B17" s="31" t="s">
        <v>351</v>
      </c>
    </row>
    <row r="18" spans="1:3" x14ac:dyDescent="0.3">
      <c r="A18" s="22">
        <v>16</v>
      </c>
      <c r="B18" s="31" t="s">
        <v>4</v>
      </c>
      <c r="C18" s="19"/>
    </row>
    <row r="19" spans="1:3" x14ac:dyDescent="0.3">
      <c r="A19" s="22">
        <v>17</v>
      </c>
      <c r="B19" s="31"/>
      <c r="C19"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3"/>
  <sheetViews>
    <sheetView workbookViewId="0">
      <selection activeCell="A2" sqref="A2:G2"/>
    </sheetView>
  </sheetViews>
  <sheetFormatPr baseColWidth="10" defaultColWidth="11.44140625" defaultRowHeight="15.6" x14ac:dyDescent="0.3"/>
  <cols>
    <col min="1" max="1" width="16.6640625" style="19" customWidth="1"/>
    <col min="2" max="2" width="64.44140625" style="19" customWidth="1"/>
    <col min="3" max="3" width="6.88671875" style="19" bestFit="1" customWidth="1"/>
    <col min="4" max="16384" width="11.44140625" style="19"/>
  </cols>
  <sheetData>
    <row r="1" spans="1:3" ht="16.2" thickBot="1" x14ac:dyDescent="0.35">
      <c r="A1" s="24" t="str">
        <f>Ergebnisse!A23</f>
        <v>Fett</v>
      </c>
      <c r="B1" s="26">
        <v>21</v>
      </c>
      <c r="C1" s="19">
        <f>MAX($A$3:$A$23)-1</f>
        <v>20</v>
      </c>
    </row>
    <row r="2" spans="1:3" ht="16.2" thickTop="1" x14ac:dyDescent="0.3">
      <c r="A2" s="23" t="s">
        <v>34</v>
      </c>
      <c r="B2" s="23" t="s">
        <v>35</v>
      </c>
      <c r="C2" s="19" t="s">
        <v>36</v>
      </c>
    </row>
    <row r="3" spans="1:3" x14ac:dyDescent="0.3">
      <c r="A3" s="31">
        <v>1</v>
      </c>
      <c r="B3" s="22" t="s">
        <v>192</v>
      </c>
      <c r="C3" s="32"/>
    </row>
    <row r="4" spans="1:3" x14ac:dyDescent="0.3">
      <c r="A4" s="31">
        <v>2</v>
      </c>
      <c r="B4" s="22" t="s">
        <v>193</v>
      </c>
      <c r="C4" s="96" t="s">
        <v>38</v>
      </c>
    </row>
    <row r="5" spans="1:3" x14ac:dyDescent="0.3">
      <c r="A5" s="31">
        <v>3</v>
      </c>
      <c r="B5" s="22" t="s">
        <v>194</v>
      </c>
      <c r="C5" s="96"/>
    </row>
    <row r="6" spans="1:3" x14ac:dyDescent="0.3">
      <c r="A6" s="31">
        <v>4</v>
      </c>
      <c r="B6" s="22" t="s">
        <v>195</v>
      </c>
      <c r="C6" s="96" t="s">
        <v>38</v>
      </c>
    </row>
    <row r="7" spans="1:3" x14ac:dyDescent="0.3">
      <c r="A7" s="31">
        <v>5</v>
      </c>
      <c r="B7" s="22" t="s">
        <v>76</v>
      </c>
      <c r="C7" s="96"/>
    </row>
    <row r="8" spans="1:3" x14ac:dyDescent="0.3">
      <c r="A8" s="31">
        <v>6</v>
      </c>
      <c r="B8" s="22" t="s">
        <v>75</v>
      </c>
      <c r="C8" s="96" t="s">
        <v>38</v>
      </c>
    </row>
    <row r="9" spans="1:3" x14ac:dyDescent="0.3">
      <c r="A9" s="31">
        <v>7</v>
      </c>
      <c r="B9" s="22" t="s">
        <v>196</v>
      </c>
      <c r="C9" s="96"/>
    </row>
    <row r="10" spans="1:3" x14ac:dyDescent="0.3">
      <c r="A10" s="31">
        <v>8</v>
      </c>
      <c r="B10" s="22" t="s">
        <v>197</v>
      </c>
      <c r="C10" s="96"/>
    </row>
    <row r="11" spans="1:3" x14ac:dyDescent="0.3">
      <c r="A11" s="31">
        <v>9</v>
      </c>
      <c r="B11" s="22" t="s">
        <v>198</v>
      </c>
      <c r="C11" s="96"/>
    </row>
    <row r="12" spans="1:3" x14ac:dyDescent="0.3">
      <c r="A12" s="31">
        <v>10</v>
      </c>
      <c r="B12" s="22" t="s">
        <v>199</v>
      </c>
      <c r="C12" s="96"/>
    </row>
    <row r="13" spans="1:3" x14ac:dyDescent="0.3">
      <c r="A13" s="31">
        <v>11</v>
      </c>
      <c r="B13" s="22" t="s">
        <v>74</v>
      </c>
      <c r="C13" s="96"/>
    </row>
    <row r="14" spans="1:3" x14ac:dyDescent="0.3">
      <c r="A14" s="31">
        <v>12</v>
      </c>
      <c r="B14" s="22" t="s">
        <v>200</v>
      </c>
      <c r="C14" s="96"/>
    </row>
    <row r="15" spans="1:3" x14ac:dyDescent="0.3">
      <c r="A15" s="31">
        <v>13</v>
      </c>
      <c r="B15" s="22" t="s">
        <v>201</v>
      </c>
      <c r="C15" s="96"/>
    </row>
    <row r="16" spans="1:3" x14ac:dyDescent="0.3">
      <c r="A16" s="31">
        <v>14</v>
      </c>
      <c r="B16" s="22" t="s">
        <v>202</v>
      </c>
      <c r="C16" s="96"/>
    </row>
    <row r="17" spans="1:3" x14ac:dyDescent="0.3">
      <c r="A17" s="31">
        <v>15</v>
      </c>
      <c r="B17" s="22" t="s">
        <v>203</v>
      </c>
      <c r="C17" s="96"/>
    </row>
    <row r="18" spans="1:3" x14ac:dyDescent="0.3">
      <c r="A18" s="31">
        <v>16</v>
      </c>
      <c r="B18" s="22" t="s">
        <v>191</v>
      </c>
      <c r="C18" s="96"/>
    </row>
    <row r="19" spans="1:3" ht="27.6" x14ac:dyDescent="0.3">
      <c r="A19" s="31">
        <v>17</v>
      </c>
      <c r="B19" s="22" t="s">
        <v>287</v>
      </c>
      <c r="C19" s="96"/>
    </row>
    <row r="20" spans="1:3" x14ac:dyDescent="0.3">
      <c r="A20" s="31">
        <v>18</v>
      </c>
      <c r="B20" s="22" t="s">
        <v>326</v>
      </c>
      <c r="C20" s="96"/>
    </row>
    <row r="21" spans="1:3" x14ac:dyDescent="0.3">
      <c r="A21" s="31">
        <v>19</v>
      </c>
      <c r="B21" s="22" t="s">
        <v>305</v>
      </c>
      <c r="C21" s="96"/>
    </row>
    <row r="22" spans="1:3" x14ac:dyDescent="0.3">
      <c r="A22" s="31">
        <v>20</v>
      </c>
      <c r="B22" s="22" t="s">
        <v>4</v>
      </c>
      <c r="C22" s="22"/>
    </row>
    <row r="23" spans="1:3" x14ac:dyDescent="0.3">
      <c r="A23" s="31">
        <v>21</v>
      </c>
      <c r="B23" s="2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8"/>
  <sheetViews>
    <sheetView workbookViewId="0">
      <selection activeCell="A2" sqref="A2:G2"/>
    </sheetView>
  </sheetViews>
  <sheetFormatPr baseColWidth="10" defaultColWidth="11.44140625" defaultRowHeight="15.6" x14ac:dyDescent="0.3"/>
  <cols>
    <col min="1" max="1" width="13.109375" style="19" customWidth="1"/>
    <col min="2" max="2" width="55.109375" style="19" customWidth="1"/>
    <col min="3" max="16384" width="11.44140625" style="19"/>
  </cols>
  <sheetData>
    <row r="1" spans="1:3" ht="16.2" thickBot="1" x14ac:dyDescent="0.35">
      <c r="A1" s="19" t="str">
        <f>Ergebnisse!A24</f>
        <v>Rohprotein (N * 6,25)</v>
      </c>
      <c r="B1" s="19">
        <v>16</v>
      </c>
      <c r="C1" s="19">
        <f>MAX($A$3:$A$18)-1</f>
        <v>15</v>
      </c>
    </row>
    <row r="2" spans="1:3" ht="16.2" thickTop="1" x14ac:dyDescent="0.3">
      <c r="A2" s="23" t="s">
        <v>34</v>
      </c>
      <c r="B2" s="23" t="s">
        <v>35</v>
      </c>
    </row>
    <row r="3" spans="1:3" x14ac:dyDescent="0.3">
      <c r="A3" s="31">
        <v>1</v>
      </c>
      <c r="B3" s="22" t="s">
        <v>73</v>
      </c>
      <c r="C3" s="32"/>
    </row>
    <row r="4" spans="1:3" x14ac:dyDescent="0.3">
      <c r="A4" s="31">
        <v>2</v>
      </c>
      <c r="B4" s="22" t="s">
        <v>71</v>
      </c>
      <c r="C4" s="96" t="s">
        <v>38</v>
      </c>
    </row>
    <row r="5" spans="1:3" x14ac:dyDescent="0.3">
      <c r="A5" s="31">
        <v>3</v>
      </c>
      <c r="B5" s="22" t="s">
        <v>210</v>
      </c>
      <c r="C5" s="32"/>
    </row>
    <row r="6" spans="1:3" x14ac:dyDescent="0.3">
      <c r="A6" s="31">
        <v>4</v>
      </c>
      <c r="B6" s="22" t="s">
        <v>211</v>
      </c>
      <c r="C6" s="96" t="s">
        <v>38</v>
      </c>
    </row>
    <row r="7" spans="1:3" x14ac:dyDescent="0.3">
      <c r="A7" s="31">
        <v>5</v>
      </c>
      <c r="B7" s="22" t="s">
        <v>72</v>
      </c>
      <c r="C7" s="96"/>
    </row>
    <row r="8" spans="1:3" x14ac:dyDescent="0.3">
      <c r="A8" s="31">
        <v>6</v>
      </c>
      <c r="B8" s="22" t="s">
        <v>70</v>
      </c>
      <c r="C8" s="96" t="s">
        <v>38</v>
      </c>
    </row>
    <row r="9" spans="1:3" ht="16.5" customHeight="1" x14ac:dyDescent="0.3">
      <c r="A9" s="31">
        <v>7</v>
      </c>
      <c r="B9" s="22" t="s">
        <v>204</v>
      </c>
      <c r="C9" s="96"/>
    </row>
    <row r="10" spans="1:3" ht="16.5" customHeight="1" x14ac:dyDescent="0.3">
      <c r="A10" s="31">
        <v>8</v>
      </c>
      <c r="B10" s="22" t="s">
        <v>205</v>
      </c>
      <c r="C10" s="96" t="s">
        <v>38</v>
      </c>
    </row>
    <row r="11" spans="1:3" ht="16.5" customHeight="1" x14ac:dyDescent="0.3">
      <c r="A11" s="31">
        <v>9</v>
      </c>
      <c r="B11" s="22" t="s">
        <v>206</v>
      </c>
    </row>
    <row r="12" spans="1:3" ht="16.5" customHeight="1" x14ac:dyDescent="0.3">
      <c r="A12" s="31">
        <v>10</v>
      </c>
      <c r="B12" s="22" t="s">
        <v>207</v>
      </c>
    </row>
    <row r="13" spans="1:3" ht="16.5" customHeight="1" x14ac:dyDescent="0.3">
      <c r="A13" s="31">
        <v>11</v>
      </c>
      <c r="B13" s="22" t="s">
        <v>208</v>
      </c>
      <c r="C13" s="96"/>
    </row>
    <row r="14" spans="1:3" ht="16.5" customHeight="1" x14ac:dyDescent="0.3">
      <c r="A14" s="31">
        <v>12</v>
      </c>
      <c r="B14" s="22" t="s">
        <v>209</v>
      </c>
      <c r="C14" s="96"/>
    </row>
    <row r="15" spans="1:3" ht="16.5" customHeight="1" x14ac:dyDescent="0.3">
      <c r="A15" s="31">
        <v>13</v>
      </c>
      <c r="B15" s="22" t="s">
        <v>191</v>
      </c>
      <c r="C15" s="96"/>
    </row>
    <row r="16" spans="1:3" ht="16.5" customHeight="1" x14ac:dyDescent="0.3">
      <c r="A16" s="31">
        <v>14</v>
      </c>
      <c r="B16" s="22" t="s">
        <v>288</v>
      </c>
      <c r="C16" s="96"/>
    </row>
    <row r="17" spans="1:3" ht="16.5" customHeight="1" x14ac:dyDescent="0.3">
      <c r="A17" s="31">
        <v>15</v>
      </c>
      <c r="B17" s="22" t="s">
        <v>4</v>
      </c>
      <c r="C17" s="22"/>
    </row>
    <row r="18" spans="1:3" x14ac:dyDescent="0.3">
      <c r="A18" s="31">
        <v>16</v>
      </c>
      <c r="B18" s="2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5"/>
  <sheetViews>
    <sheetView workbookViewId="0">
      <selection activeCell="A2" sqref="A2:G2"/>
    </sheetView>
  </sheetViews>
  <sheetFormatPr baseColWidth="10" defaultColWidth="11.44140625" defaultRowHeight="15.6" x14ac:dyDescent="0.3"/>
  <cols>
    <col min="1" max="1" width="13.109375" style="19" customWidth="1"/>
    <col min="2" max="2" width="55.109375" style="18" customWidth="1"/>
    <col min="3" max="16384" width="11.44140625" style="19"/>
  </cols>
  <sheetData>
    <row r="1" spans="1:3" ht="16.2" thickBot="1" x14ac:dyDescent="0.35">
      <c r="A1" s="24" t="s">
        <v>215</v>
      </c>
      <c r="B1" s="26">
        <v>23</v>
      </c>
      <c r="C1" s="19">
        <f>MAX($A$3:$A$25)-1</f>
        <v>22</v>
      </c>
    </row>
    <row r="2" spans="1:3" ht="16.2" thickTop="1" x14ac:dyDescent="0.3">
      <c r="A2" s="23" t="s">
        <v>34</v>
      </c>
      <c r="B2" s="23" t="s">
        <v>35</v>
      </c>
      <c r="C2" s="19" t="s">
        <v>36</v>
      </c>
    </row>
    <row r="3" spans="1:3" x14ac:dyDescent="0.3">
      <c r="A3" s="21">
        <v>1</v>
      </c>
      <c r="B3" s="97" t="s">
        <v>216</v>
      </c>
      <c r="C3" s="98"/>
    </row>
    <row r="4" spans="1:3" x14ac:dyDescent="0.3">
      <c r="A4" s="21">
        <v>2</v>
      </c>
      <c r="B4" s="97" t="s">
        <v>217</v>
      </c>
      <c r="C4" s="99"/>
    </row>
    <row r="5" spans="1:3" x14ac:dyDescent="0.3">
      <c r="A5" s="21">
        <v>3</v>
      </c>
      <c r="B5" s="97" t="s">
        <v>218</v>
      </c>
      <c r="C5" s="99"/>
    </row>
    <row r="6" spans="1:3" x14ac:dyDescent="0.3">
      <c r="A6" s="21">
        <v>4</v>
      </c>
      <c r="B6" s="97" t="s">
        <v>219</v>
      </c>
      <c r="C6" s="99"/>
    </row>
    <row r="7" spans="1:3" x14ac:dyDescent="0.3">
      <c r="A7" s="21">
        <v>5</v>
      </c>
      <c r="B7" s="97" t="s">
        <v>220</v>
      </c>
      <c r="C7" s="99"/>
    </row>
    <row r="8" spans="1:3" x14ac:dyDescent="0.3">
      <c r="A8" s="21">
        <v>6</v>
      </c>
      <c r="B8" s="97" t="s">
        <v>221</v>
      </c>
      <c r="C8" s="99"/>
    </row>
    <row r="9" spans="1:3" x14ac:dyDescent="0.3">
      <c r="A9" s="21">
        <v>7</v>
      </c>
      <c r="B9" s="97" t="s">
        <v>222</v>
      </c>
      <c r="C9" s="99" t="s">
        <v>38</v>
      </c>
    </row>
    <row r="10" spans="1:3" x14ac:dyDescent="0.3">
      <c r="A10" s="21">
        <v>8</v>
      </c>
      <c r="B10" s="97" t="s">
        <v>312</v>
      </c>
      <c r="C10" s="99"/>
    </row>
    <row r="11" spans="1:3" x14ac:dyDescent="0.3">
      <c r="A11" s="21">
        <v>9</v>
      </c>
      <c r="B11" s="97" t="s">
        <v>313</v>
      </c>
      <c r="C11" s="99" t="s">
        <v>38</v>
      </c>
    </row>
    <row r="12" spans="1:3" x14ac:dyDescent="0.3">
      <c r="A12" s="21">
        <v>10</v>
      </c>
      <c r="B12" s="97" t="s">
        <v>225</v>
      </c>
      <c r="C12" s="99"/>
    </row>
    <row r="13" spans="1:3" x14ac:dyDescent="0.3">
      <c r="A13" s="21">
        <v>11</v>
      </c>
      <c r="B13" s="97" t="s">
        <v>226</v>
      </c>
      <c r="C13" s="99" t="s">
        <v>38</v>
      </c>
    </row>
    <row r="14" spans="1:3" x14ac:dyDescent="0.3">
      <c r="A14" s="21">
        <v>12</v>
      </c>
      <c r="B14" s="97" t="s">
        <v>228</v>
      </c>
      <c r="C14" s="99"/>
    </row>
    <row r="15" spans="1:3" x14ac:dyDescent="0.3">
      <c r="A15" s="21">
        <v>13</v>
      </c>
      <c r="B15" s="97" t="s">
        <v>229</v>
      </c>
      <c r="C15" s="99" t="s">
        <v>38</v>
      </c>
    </row>
    <row r="16" spans="1:3" x14ac:dyDescent="0.3">
      <c r="A16" s="21">
        <v>14</v>
      </c>
      <c r="B16" s="97" t="s">
        <v>223</v>
      </c>
      <c r="C16" s="99"/>
    </row>
    <row r="17" spans="1:3" x14ac:dyDescent="0.3">
      <c r="A17" s="21">
        <v>15</v>
      </c>
      <c r="B17" s="97" t="s">
        <v>224</v>
      </c>
      <c r="C17" s="99"/>
    </row>
    <row r="18" spans="1:3" x14ac:dyDescent="0.3">
      <c r="A18" s="21">
        <v>16</v>
      </c>
      <c r="B18" s="97" t="s">
        <v>227</v>
      </c>
      <c r="C18" s="99"/>
    </row>
    <row r="19" spans="1:3" x14ac:dyDescent="0.3">
      <c r="A19" s="21">
        <v>17</v>
      </c>
      <c r="B19" s="97" t="s">
        <v>230</v>
      </c>
      <c r="C19" s="99"/>
    </row>
    <row r="20" spans="1:3" x14ac:dyDescent="0.3">
      <c r="A20" s="21">
        <v>18</v>
      </c>
      <c r="B20" s="97" t="s">
        <v>322</v>
      </c>
      <c r="C20" s="99"/>
    </row>
    <row r="21" spans="1:3" x14ac:dyDescent="0.3">
      <c r="A21" s="21">
        <v>19</v>
      </c>
      <c r="B21" s="97" t="s">
        <v>311</v>
      </c>
      <c r="C21" s="99"/>
    </row>
    <row r="22" spans="1:3" x14ac:dyDescent="0.3">
      <c r="A22" s="21">
        <v>20</v>
      </c>
      <c r="B22" s="97" t="s">
        <v>347</v>
      </c>
      <c r="C22" s="99"/>
    </row>
    <row r="23" spans="1:3" x14ac:dyDescent="0.3">
      <c r="A23" s="21">
        <v>21</v>
      </c>
      <c r="B23" s="97" t="s">
        <v>356</v>
      </c>
      <c r="C23" s="99"/>
    </row>
    <row r="24" spans="1:3" x14ac:dyDescent="0.3">
      <c r="A24" s="21">
        <v>22</v>
      </c>
      <c r="B24" s="97" t="s">
        <v>4</v>
      </c>
      <c r="C24" s="99"/>
    </row>
    <row r="25" spans="1:3" x14ac:dyDescent="0.3">
      <c r="A25" s="21">
        <v>23</v>
      </c>
      <c r="B25" s="9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1"/>
  <sheetViews>
    <sheetView workbookViewId="0">
      <selection activeCell="A2" sqref="A2:G2"/>
    </sheetView>
  </sheetViews>
  <sheetFormatPr baseColWidth="10" defaultColWidth="11.44140625" defaultRowHeight="13.8" x14ac:dyDescent="0.25"/>
  <cols>
    <col min="1" max="1" width="15" style="18" customWidth="1"/>
    <col min="2" max="2" width="55.109375" style="18" customWidth="1"/>
    <col min="3" max="16384" width="11.44140625" style="18"/>
  </cols>
  <sheetData>
    <row r="1" spans="1:4" ht="14.4" thickBot="1" x14ac:dyDescent="0.3">
      <c r="A1" s="27" t="str">
        <f>Ergebnisse!A26</f>
        <v>Asche</v>
      </c>
      <c r="B1" s="25">
        <v>17</v>
      </c>
      <c r="C1" s="18">
        <f>MAX($A$3:$A$19)-1</f>
        <v>16</v>
      </c>
    </row>
    <row r="2" spans="1:4" ht="14.4" thickTop="1" x14ac:dyDescent="0.25">
      <c r="A2" s="20" t="s">
        <v>34</v>
      </c>
      <c r="B2" s="20" t="s">
        <v>35</v>
      </c>
      <c r="C2" s="18" t="s">
        <v>36</v>
      </c>
    </row>
    <row r="3" spans="1:4" ht="15.6" x14ac:dyDescent="0.3">
      <c r="A3" s="21">
        <v>1</v>
      </c>
      <c r="B3" s="19" t="s">
        <v>231</v>
      </c>
      <c r="C3" s="99"/>
      <c r="D3" s="34"/>
    </row>
    <row r="4" spans="1:4" ht="15.6" x14ac:dyDescent="0.3">
      <c r="A4" s="21">
        <v>2</v>
      </c>
      <c r="B4" s="19" t="s">
        <v>232</v>
      </c>
      <c r="C4" s="99" t="s">
        <v>38</v>
      </c>
    </row>
    <row r="5" spans="1:4" ht="15.6" x14ac:dyDescent="0.3">
      <c r="A5" s="21">
        <v>3</v>
      </c>
      <c r="B5" s="19" t="s">
        <v>81</v>
      </c>
      <c r="C5" s="99"/>
    </row>
    <row r="6" spans="1:4" ht="15.6" x14ac:dyDescent="0.3">
      <c r="A6" s="21">
        <v>4</v>
      </c>
      <c r="B6" s="19" t="s">
        <v>97</v>
      </c>
      <c r="C6" s="99" t="s">
        <v>38</v>
      </c>
    </row>
    <row r="7" spans="1:4" ht="15.6" x14ac:dyDescent="0.3">
      <c r="A7" s="21">
        <v>5</v>
      </c>
      <c r="B7" s="19" t="s">
        <v>78</v>
      </c>
      <c r="C7" s="99"/>
    </row>
    <row r="8" spans="1:4" ht="15.6" x14ac:dyDescent="0.3">
      <c r="A8" s="21">
        <v>6</v>
      </c>
      <c r="B8" s="19" t="s">
        <v>77</v>
      </c>
      <c r="C8" s="99" t="s">
        <v>38</v>
      </c>
    </row>
    <row r="9" spans="1:4" ht="15.6" x14ac:dyDescent="0.3">
      <c r="A9" s="21">
        <v>7</v>
      </c>
      <c r="B9" s="19" t="s">
        <v>233</v>
      </c>
      <c r="C9" s="99"/>
    </row>
    <row r="10" spans="1:4" ht="15.6" x14ac:dyDescent="0.3">
      <c r="A10" s="21">
        <v>8</v>
      </c>
      <c r="B10" s="19" t="s">
        <v>234</v>
      </c>
      <c r="C10" s="99"/>
    </row>
    <row r="11" spans="1:4" ht="15.6" x14ac:dyDescent="0.3">
      <c r="A11" s="21">
        <v>9</v>
      </c>
      <c r="B11" s="19" t="s">
        <v>235</v>
      </c>
      <c r="C11" s="99"/>
    </row>
    <row r="12" spans="1:4" ht="15.6" x14ac:dyDescent="0.3">
      <c r="A12" s="21">
        <v>10</v>
      </c>
      <c r="B12" s="19" t="s">
        <v>236</v>
      </c>
      <c r="C12" s="99"/>
    </row>
    <row r="13" spans="1:4" ht="15.6" x14ac:dyDescent="0.3">
      <c r="A13" s="21">
        <v>11</v>
      </c>
      <c r="B13" s="19" t="s">
        <v>237</v>
      </c>
      <c r="C13" s="99"/>
    </row>
    <row r="14" spans="1:4" ht="15.6" x14ac:dyDescent="0.3">
      <c r="A14" s="21">
        <v>12</v>
      </c>
      <c r="B14" s="19" t="s">
        <v>238</v>
      </c>
      <c r="C14" s="99"/>
    </row>
    <row r="15" spans="1:4" ht="15.6" x14ac:dyDescent="0.3">
      <c r="A15" s="21">
        <v>13</v>
      </c>
      <c r="B15" s="19" t="s">
        <v>239</v>
      </c>
      <c r="C15" s="99"/>
    </row>
    <row r="16" spans="1:4" ht="15.6" x14ac:dyDescent="0.3">
      <c r="A16" s="21">
        <v>14</v>
      </c>
      <c r="B16" s="19" t="s">
        <v>240</v>
      </c>
      <c r="C16" s="99"/>
    </row>
    <row r="17" spans="1:3" ht="15.6" x14ac:dyDescent="0.3">
      <c r="A17" s="21">
        <v>15</v>
      </c>
      <c r="B17" s="19" t="s">
        <v>351</v>
      </c>
      <c r="C17" s="99"/>
    </row>
    <row r="18" spans="1:3" ht="15.6" x14ac:dyDescent="0.3">
      <c r="A18" s="21">
        <v>16</v>
      </c>
      <c r="B18" s="19" t="s">
        <v>4</v>
      </c>
      <c r="C18" s="19"/>
    </row>
    <row r="19" spans="1:3" ht="15.6" x14ac:dyDescent="0.3">
      <c r="A19" s="21">
        <v>17</v>
      </c>
      <c r="B19" s="19"/>
      <c r="C19" s="19"/>
    </row>
    <row r="20" spans="1:3" x14ac:dyDescent="0.25">
      <c r="B20" s="45"/>
    </row>
    <row r="21" spans="1:3" x14ac:dyDescent="0.25">
      <c r="B21"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7"/>
  <sheetViews>
    <sheetView workbookViewId="0">
      <selection activeCell="A2" sqref="A2:G2"/>
    </sheetView>
  </sheetViews>
  <sheetFormatPr baseColWidth="10" defaultColWidth="11.44140625" defaultRowHeight="15.6" x14ac:dyDescent="0.3"/>
  <cols>
    <col min="1" max="1" width="13.109375" style="19" customWidth="1"/>
    <col min="2" max="2" width="56.6640625" style="19" customWidth="1"/>
    <col min="3" max="16384" width="11.44140625" style="19"/>
  </cols>
  <sheetData>
    <row r="1" spans="1:3" ht="28.2" thickBot="1" x14ac:dyDescent="0.35">
      <c r="A1" s="27" t="str">
        <f>Ergebnisse!A27</f>
        <v>Kochsalz (über Chlorid)</v>
      </c>
      <c r="B1" s="26">
        <v>25</v>
      </c>
      <c r="C1" s="19">
        <f>MAX($A$3:$A$27)-1</f>
        <v>24</v>
      </c>
    </row>
    <row r="2" spans="1:3" ht="16.8" thickTop="1" thickBot="1" x14ac:dyDescent="0.35">
      <c r="A2" s="23" t="s">
        <v>34</v>
      </c>
      <c r="B2" s="23" t="s">
        <v>35</v>
      </c>
      <c r="C2" s="19" t="s">
        <v>36</v>
      </c>
    </row>
    <row r="3" spans="1:3" ht="16.2" thickTop="1" x14ac:dyDescent="0.3">
      <c r="A3" s="59">
        <v>1</v>
      </c>
      <c r="B3" s="100" t="s">
        <v>241</v>
      </c>
      <c r="C3" s="101"/>
    </row>
    <row r="4" spans="1:3" x14ac:dyDescent="0.3">
      <c r="A4" s="59">
        <v>2</v>
      </c>
      <c r="B4" s="45" t="s">
        <v>242</v>
      </c>
      <c r="C4" s="102" t="s">
        <v>38</v>
      </c>
    </row>
    <row r="5" spans="1:3" x14ac:dyDescent="0.3">
      <c r="A5" s="59">
        <v>3</v>
      </c>
      <c r="B5" s="45" t="s">
        <v>314</v>
      </c>
      <c r="C5" s="102"/>
    </row>
    <row r="6" spans="1:3" x14ac:dyDescent="0.3">
      <c r="A6" s="59">
        <v>4</v>
      </c>
      <c r="B6" s="45" t="s">
        <v>329</v>
      </c>
      <c r="C6" s="102" t="s">
        <v>38</v>
      </c>
    </row>
    <row r="7" spans="1:3" x14ac:dyDescent="0.3">
      <c r="A7" s="59">
        <v>5</v>
      </c>
      <c r="B7" s="45" t="s">
        <v>80</v>
      </c>
      <c r="C7" s="102"/>
    </row>
    <row r="8" spans="1:3" x14ac:dyDescent="0.3">
      <c r="A8" s="59">
        <v>6</v>
      </c>
      <c r="B8" s="45" t="s">
        <v>79</v>
      </c>
      <c r="C8" s="102" t="s">
        <v>38</v>
      </c>
    </row>
    <row r="9" spans="1:3" x14ac:dyDescent="0.3">
      <c r="A9" s="59">
        <v>7</v>
      </c>
      <c r="B9" s="45" t="s">
        <v>247</v>
      </c>
      <c r="C9" s="102"/>
    </row>
    <row r="10" spans="1:3" x14ac:dyDescent="0.3">
      <c r="A10" s="59">
        <v>8</v>
      </c>
      <c r="B10" s="45" t="s">
        <v>248</v>
      </c>
      <c r="C10" s="102" t="s">
        <v>38</v>
      </c>
    </row>
    <row r="11" spans="1:3" x14ac:dyDescent="0.3">
      <c r="A11" s="59">
        <v>9</v>
      </c>
      <c r="B11" s="59" t="s">
        <v>328</v>
      </c>
      <c r="C11" s="102"/>
    </row>
    <row r="12" spans="1:3" x14ac:dyDescent="0.3">
      <c r="A12" s="59">
        <v>10</v>
      </c>
      <c r="B12" s="59" t="s">
        <v>327</v>
      </c>
      <c r="C12" s="102" t="s">
        <v>38</v>
      </c>
    </row>
    <row r="13" spans="1:3" x14ac:dyDescent="0.3">
      <c r="A13" s="59">
        <v>11</v>
      </c>
      <c r="B13" s="45" t="s">
        <v>82</v>
      </c>
      <c r="C13" s="102"/>
    </row>
    <row r="14" spans="1:3" x14ac:dyDescent="0.3">
      <c r="A14" s="59">
        <v>12</v>
      </c>
      <c r="B14" s="45" t="s">
        <v>98</v>
      </c>
      <c r="C14" s="102" t="s">
        <v>38</v>
      </c>
    </row>
    <row r="15" spans="1:3" ht="16.2" x14ac:dyDescent="0.3">
      <c r="A15" s="59">
        <v>13</v>
      </c>
      <c r="B15" s="45" t="s">
        <v>302</v>
      </c>
      <c r="C15" s="102"/>
    </row>
    <row r="16" spans="1:3" x14ac:dyDescent="0.3">
      <c r="A16" s="59">
        <v>14</v>
      </c>
      <c r="B16" s="45" t="s">
        <v>243</v>
      </c>
      <c r="C16" s="102"/>
    </row>
    <row r="17" spans="1:3" x14ac:dyDescent="0.3">
      <c r="A17" s="59">
        <v>15</v>
      </c>
      <c r="B17" s="45" t="s">
        <v>244</v>
      </c>
      <c r="C17" s="102"/>
    </row>
    <row r="18" spans="1:3" x14ac:dyDescent="0.3">
      <c r="A18" s="59">
        <v>16</v>
      </c>
      <c r="B18" s="45" t="s">
        <v>289</v>
      </c>
      <c r="C18" s="102"/>
    </row>
    <row r="19" spans="1:3" x14ac:dyDescent="0.3">
      <c r="A19" s="59">
        <v>17</v>
      </c>
      <c r="B19" s="45" t="s">
        <v>137</v>
      </c>
      <c r="C19" s="102"/>
    </row>
    <row r="20" spans="1:3" ht="30" x14ac:dyDescent="0.3">
      <c r="A20" s="59">
        <v>18</v>
      </c>
      <c r="B20" s="45" t="s">
        <v>301</v>
      </c>
      <c r="C20" s="102"/>
    </row>
    <row r="21" spans="1:3" x14ac:dyDescent="0.3">
      <c r="A21" s="59">
        <v>19</v>
      </c>
      <c r="B21" s="45" t="s">
        <v>245</v>
      </c>
      <c r="C21" s="102"/>
    </row>
    <row r="22" spans="1:3" ht="27.6" x14ac:dyDescent="0.3">
      <c r="A22" s="59">
        <v>20</v>
      </c>
      <c r="B22" s="59" t="s">
        <v>246</v>
      </c>
      <c r="C22" s="102"/>
    </row>
    <row r="23" spans="1:3" x14ac:dyDescent="0.3">
      <c r="A23" s="59">
        <v>21</v>
      </c>
      <c r="B23" s="59" t="s">
        <v>306</v>
      </c>
      <c r="C23" s="102"/>
    </row>
    <row r="24" spans="1:3" x14ac:dyDescent="0.3">
      <c r="A24" s="59">
        <v>22</v>
      </c>
      <c r="B24" s="45" t="s">
        <v>323</v>
      </c>
      <c r="C24" s="102"/>
    </row>
    <row r="25" spans="1:3" x14ac:dyDescent="0.3">
      <c r="A25" s="59">
        <v>23</v>
      </c>
      <c r="B25" s="45" t="s">
        <v>355</v>
      </c>
      <c r="C25" s="102"/>
    </row>
    <row r="26" spans="1:3" x14ac:dyDescent="0.3">
      <c r="A26" s="59">
        <v>24</v>
      </c>
      <c r="B26" s="45" t="s">
        <v>4</v>
      </c>
      <c r="C26" s="22"/>
    </row>
    <row r="27" spans="1:3" x14ac:dyDescent="0.3">
      <c r="A27" s="59">
        <v>25</v>
      </c>
      <c r="B27" s="18"/>
      <c r="C27" s="1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9"/>
  <sheetViews>
    <sheetView workbookViewId="0">
      <selection activeCell="A2" sqref="A2:G2"/>
    </sheetView>
  </sheetViews>
  <sheetFormatPr baseColWidth="10" defaultColWidth="11.44140625" defaultRowHeight="15.6" x14ac:dyDescent="0.3"/>
  <cols>
    <col min="1" max="1" width="13.109375" style="19" customWidth="1"/>
    <col min="2" max="2" width="52.44140625" style="19" customWidth="1"/>
    <col min="3" max="16384" width="11.44140625" style="19"/>
  </cols>
  <sheetData>
    <row r="1" spans="1:3" ht="55.8" thickBot="1" x14ac:dyDescent="0.35">
      <c r="A1" s="27" t="str">
        <f>Ergebnisse!A28</f>
        <v>Gesamtphosphor, 
berechnet als P2O5</v>
      </c>
      <c r="B1" s="26">
        <v>27</v>
      </c>
      <c r="C1" s="19">
        <f>MAX($A$3:$A$29)-1</f>
        <v>26</v>
      </c>
    </row>
    <row r="2" spans="1:3" ht="16.2" thickTop="1" x14ac:dyDescent="0.3">
      <c r="A2" s="23" t="s">
        <v>34</v>
      </c>
      <c r="B2" s="23" t="s">
        <v>35</v>
      </c>
      <c r="C2" s="19" t="s">
        <v>36</v>
      </c>
    </row>
    <row r="3" spans="1:3" x14ac:dyDescent="0.3">
      <c r="A3" s="31">
        <v>1</v>
      </c>
      <c r="B3" s="22" t="s">
        <v>250</v>
      </c>
      <c r="C3" s="32"/>
    </row>
    <row r="4" spans="1:3" x14ac:dyDescent="0.3">
      <c r="A4" s="31">
        <v>2</v>
      </c>
      <c r="B4" s="22" t="s">
        <v>251</v>
      </c>
      <c r="C4" s="96" t="s">
        <v>38</v>
      </c>
    </row>
    <row r="5" spans="1:3" x14ac:dyDescent="0.3">
      <c r="A5" s="31">
        <v>3</v>
      </c>
      <c r="B5" s="22" t="s">
        <v>252</v>
      </c>
      <c r="C5" s="96"/>
    </row>
    <row r="6" spans="1:3" x14ac:dyDescent="0.3">
      <c r="A6" s="31">
        <v>4</v>
      </c>
      <c r="B6" s="22" t="s">
        <v>253</v>
      </c>
      <c r="C6" s="96" t="s">
        <v>38</v>
      </c>
    </row>
    <row r="7" spans="1:3" x14ac:dyDescent="0.3">
      <c r="A7" s="31">
        <v>5</v>
      </c>
      <c r="B7" s="22" t="s">
        <v>316</v>
      </c>
      <c r="C7" s="96"/>
    </row>
    <row r="8" spans="1:3" x14ac:dyDescent="0.3">
      <c r="A8" s="31">
        <v>6</v>
      </c>
      <c r="B8" s="22" t="s">
        <v>315</v>
      </c>
      <c r="C8" s="96" t="s">
        <v>38</v>
      </c>
    </row>
    <row r="9" spans="1:3" x14ac:dyDescent="0.3">
      <c r="A9" s="31">
        <v>7</v>
      </c>
      <c r="B9" s="22" t="s">
        <v>290</v>
      </c>
      <c r="C9" s="32"/>
    </row>
    <row r="10" spans="1:3" x14ac:dyDescent="0.3">
      <c r="A10" s="31">
        <v>8</v>
      </c>
      <c r="B10" s="22" t="s">
        <v>291</v>
      </c>
      <c r="C10" s="96" t="s">
        <v>38</v>
      </c>
    </row>
    <row r="11" spans="1:3" x14ac:dyDescent="0.3">
      <c r="A11" s="31">
        <v>9</v>
      </c>
      <c r="B11" s="22" t="s">
        <v>254</v>
      </c>
      <c r="C11" s="96"/>
    </row>
    <row r="12" spans="1:3" x14ac:dyDescent="0.3">
      <c r="A12" s="31">
        <v>10</v>
      </c>
      <c r="B12" s="22" t="s">
        <v>255</v>
      </c>
      <c r="C12" s="96" t="s">
        <v>38</v>
      </c>
    </row>
    <row r="13" spans="1:3" x14ac:dyDescent="0.3">
      <c r="A13" s="31">
        <v>11</v>
      </c>
      <c r="B13" s="22" t="s">
        <v>307</v>
      </c>
      <c r="C13" s="96"/>
    </row>
    <row r="14" spans="1:3" ht="27.6" x14ac:dyDescent="0.3">
      <c r="A14" s="31">
        <v>12</v>
      </c>
      <c r="B14" s="22" t="s">
        <v>352</v>
      </c>
      <c r="C14" s="96"/>
    </row>
    <row r="15" spans="1:3" x14ac:dyDescent="0.3">
      <c r="A15" s="31">
        <v>13</v>
      </c>
      <c r="B15" s="22" t="s">
        <v>256</v>
      </c>
      <c r="C15" s="96"/>
    </row>
    <row r="16" spans="1:3" x14ac:dyDescent="0.3">
      <c r="A16" s="31">
        <v>14</v>
      </c>
      <c r="B16" s="22" t="s">
        <v>257</v>
      </c>
      <c r="C16" s="96" t="s">
        <v>38</v>
      </c>
    </row>
    <row r="17" spans="1:3" ht="27.6" x14ac:dyDescent="0.3">
      <c r="A17" s="31">
        <v>15</v>
      </c>
      <c r="B17" s="22" t="s">
        <v>258</v>
      </c>
      <c r="C17" s="96"/>
    </row>
    <row r="18" spans="1:3" x14ac:dyDescent="0.3">
      <c r="A18" s="31">
        <v>16</v>
      </c>
      <c r="B18" s="22" t="s">
        <v>259</v>
      </c>
      <c r="C18" s="96"/>
    </row>
    <row r="19" spans="1:3" x14ac:dyDescent="0.3">
      <c r="A19" s="31">
        <v>17</v>
      </c>
      <c r="B19" s="22" t="s">
        <v>260</v>
      </c>
      <c r="C19" s="96"/>
    </row>
    <row r="20" spans="1:3" x14ac:dyDescent="0.3">
      <c r="A20" s="31">
        <v>18</v>
      </c>
      <c r="B20" s="22" t="s">
        <v>261</v>
      </c>
      <c r="C20" s="96"/>
    </row>
    <row r="21" spans="1:3" x14ac:dyDescent="0.3">
      <c r="A21" s="31">
        <v>19</v>
      </c>
      <c r="B21" s="22" t="s">
        <v>262</v>
      </c>
      <c r="C21" s="96"/>
    </row>
    <row r="22" spans="1:3" x14ac:dyDescent="0.3">
      <c r="A22" s="31">
        <v>20</v>
      </c>
      <c r="B22" s="22" t="s">
        <v>263</v>
      </c>
      <c r="C22" s="96"/>
    </row>
    <row r="23" spans="1:3" x14ac:dyDescent="0.3">
      <c r="A23" s="31">
        <v>21</v>
      </c>
      <c r="B23" s="22" t="s">
        <v>264</v>
      </c>
      <c r="C23" s="96"/>
    </row>
    <row r="24" spans="1:3" x14ac:dyDescent="0.3">
      <c r="A24" s="31">
        <v>22</v>
      </c>
      <c r="B24" s="22" t="s">
        <v>265</v>
      </c>
      <c r="C24" s="96"/>
    </row>
    <row r="25" spans="1:3" x14ac:dyDescent="0.3">
      <c r="A25" s="31">
        <v>23</v>
      </c>
      <c r="B25" s="22" t="s">
        <v>308</v>
      </c>
      <c r="C25" s="96"/>
    </row>
    <row r="26" spans="1:3" x14ac:dyDescent="0.3">
      <c r="A26" s="31">
        <v>24</v>
      </c>
      <c r="B26" s="22" t="s">
        <v>317</v>
      </c>
      <c r="C26" s="96"/>
    </row>
    <row r="27" spans="1:3" x14ac:dyDescent="0.3">
      <c r="A27" s="31">
        <v>25</v>
      </c>
      <c r="B27" s="22" t="s">
        <v>319</v>
      </c>
      <c r="C27" s="96"/>
    </row>
    <row r="28" spans="1:3" x14ac:dyDescent="0.3">
      <c r="A28" s="31">
        <v>26</v>
      </c>
      <c r="B28" s="22" t="s">
        <v>4</v>
      </c>
      <c r="C28" s="22"/>
    </row>
    <row r="29" spans="1:3" x14ac:dyDescent="0.3">
      <c r="A29" s="31">
        <v>27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8"/>
  <sheetViews>
    <sheetView workbookViewId="0">
      <selection activeCell="A2" sqref="A2:G2"/>
    </sheetView>
  </sheetViews>
  <sheetFormatPr baseColWidth="10" defaultColWidth="11.44140625" defaultRowHeight="15.6" x14ac:dyDescent="0.3"/>
  <cols>
    <col min="1" max="1" width="14.6640625" style="19" customWidth="1"/>
    <col min="2" max="2" width="55.109375" style="19" customWidth="1"/>
    <col min="3" max="16384" width="11.44140625" style="19"/>
  </cols>
  <sheetData>
    <row r="1" spans="1:3" ht="16.2" thickBot="1" x14ac:dyDescent="0.35">
      <c r="A1" s="27" t="str">
        <f>Ergebnisse!A29</f>
        <v>Nitrat (als NO3-)</v>
      </c>
      <c r="B1" s="26">
        <v>26</v>
      </c>
      <c r="C1" s="19">
        <f>MAX($A$3:$A$28)-1</f>
        <v>25</v>
      </c>
    </row>
    <row r="2" spans="1:3" ht="16.2" thickTop="1" x14ac:dyDescent="0.3">
      <c r="A2" s="23" t="s">
        <v>34</v>
      </c>
      <c r="B2" s="23" t="s">
        <v>35</v>
      </c>
      <c r="C2" s="19" t="s">
        <v>36</v>
      </c>
    </row>
    <row r="3" spans="1:3" x14ac:dyDescent="0.3">
      <c r="A3" s="45">
        <v>1</v>
      </c>
      <c r="B3" s="59" t="s">
        <v>268</v>
      </c>
      <c r="C3" s="102"/>
    </row>
    <row r="4" spans="1:3" x14ac:dyDescent="0.3">
      <c r="A4" s="45">
        <v>2</v>
      </c>
      <c r="B4" s="59" t="s">
        <v>269</v>
      </c>
      <c r="C4" s="102" t="s">
        <v>38</v>
      </c>
    </row>
    <row r="5" spans="1:3" x14ac:dyDescent="0.3">
      <c r="A5" s="45">
        <v>3</v>
      </c>
      <c r="B5" s="59" t="s">
        <v>273</v>
      </c>
      <c r="C5" s="102"/>
    </row>
    <row r="6" spans="1:3" x14ac:dyDescent="0.3">
      <c r="A6" s="45">
        <v>4</v>
      </c>
      <c r="B6" s="59" t="s">
        <v>274</v>
      </c>
      <c r="C6" s="102" t="s">
        <v>38</v>
      </c>
    </row>
    <row r="7" spans="1:3" x14ac:dyDescent="0.3">
      <c r="A7" s="45">
        <v>5</v>
      </c>
      <c r="B7" s="59" t="s">
        <v>275</v>
      </c>
      <c r="C7" s="102"/>
    </row>
    <row r="8" spans="1:3" x14ac:dyDescent="0.3">
      <c r="A8" s="45">
        <v>6</v>
      </c>
      <c r="B8" s="59" t="s">
        <v>276</v>
      </c>
      <c r="C8" s="102" t="s">
        <v>38</v>
      </c>
    </row>
    <row r="9" spans="1:3" x14ac:dyDescent="0.3">
      <c r="A9" s="45">
        <v>7</v>
      </c>
      <c r="B9" s="59" t="s">
        <v>296</v>
      </c>
      <c r="C9" s="102"/>
    </row>
    <row r="10" spans="1:3" x14ac:dyDescent="0.3">
      <c r="A10" s="45">
        <v>8</v>
      </c>
      <c r="B10" s="59" t="s">
        <v>295</v>
      </c>
      <c r="C10" s="102" t="s">
        <v>38</v>
      </c>
    </row>
    <row r="11" spans="1:3" x14ac:dyDescent="0.3">
      <c r="A11" s="45">
        <v>9</v>
      </c>
      <c r="B11" s="59" t="s">
        <v>330</v>
      </c>
      <c r="C11" s="102"/>
    </row>
    <row r="12" spans="1:3" ht="27.6" x14ac:dyDescent="0.3">
      <c r="A12" s="45">
        <v>10</v>
      </c>
      <c r="B12" s="59" t="s">
        <v>331</v>
      </c>
      <c r="C12" s="102" t="s">
        <v>38</v>
      </c>
    </row>
    <row r="13" spans="1:3" x14ac:dyDescent="0.3">
      <c r="A13" s="45">
        <v>11</v>
      </c>
      <c r="B13" s="59" t="s">
        <v>324</v>
      </c>
      <c r="C13" s="102"/>
    </row>
    <row r="14" spans="1:3" x14ac:dyDescent="0.3">
      <c r="A14" s="45">
        <v>12</v>
      </c>
      <c r="B14" s="59" t="s">
        <v>325</v>
      </c>
      <c r="C14" s="102" t="s">
        <v>38</v>
      </c>
    </row>
    <row r="15" spans="1:3" x14ac:dyDescent="0.3">
      <c r="A15" s="45">
        <v>13</v>
      </c>
      <c r="B15" s="59" t="s">
        <v>297</v>
      </c>
      <c r="C15" s="102"/>
    </row>
    <row r="16" spans="1:3" x14ac:dyDescent="0.3">
      <c r="A16" s="45">
        <v>14</v>
      </c>
      <c r="B16" s="59" t="s">
        <v>298</v>
      </c>
      <c r="C16" s="102" t="s">
        <v>38</v>
      </c>
    </row>
    <row r="17" spans="1:3" x14ac:dyDescent="0.3">
      <c r="A17" s="45">
        <v>15</v>
      </c>
      <c r="B17" s="59" t="s">
        <v>266</v>
      </c>
      <c r="C17" s="101"/>
    </row>
    <row r="18" spans="1:3" x14ac:dyDescent="0.3">
      <c r="A18" s="45">
        <v>16</v>
      </c>
      <c r="B18" s="59" t="s">
        <v>267</v>
      </c>
      <c r="C18" s="102" t="s">
        <v>38</v>
      </c>
    </row>
    <row r="19" spans="1:3" x14ac:dyDescent="0.3">
      <c r="A19" s="45">
        <v>17</v>
      </c>
      <c r="B19" s="59" t="s">
        <v>270</v>
      </c>
      <c r="C19" s="102"/>
    </row>
    <row r="20" spans="1:3" x14ac:dyDescent="0.3">
      <c r="A20" s="45">
        <v>18</v>
      </c>
      <c r="B20" s="103" t="s">
        <v>271</v>
      </c>
      <c r="C20" s="18"/>
    </row>
    <row r="21" spans="1:3" x14ac:dyDescent="0.3">
      <c r="A21" s="45">
        <v>19</v>
      </c>
      <c r="B21" s="103" t="s">
        <v>272</v>
      </c>
      <c r="C21" s="18"/>
    </row>
    <row r="22" spans="1:3" x14ac:dyDescent="0.3">
      <c r="A22" s="45">
        <v>20</v>
      </c>
      <c r="B22" s="59" t="s">
        <v>292</v>
      </c>
      <c r="C22" s="102"/>
    </row>
    <row r="23" spans="1:3" x14ac:dyDescent="0.3">
      <c r="A23" s="45">
        <v>21</v>
      </c>
      <c r="B23" s="59" t="s">
        <v>293</v>
      </c>
      <c r="C23" s="102"/>
    </row>
    <row r="24" spans="1:3" x14ac:dyDescent="0.3">
      <c r="A24" s="45">
        <v>22</v>
      </c>
      <c r="B24" s="59" t="s">
        <v>294</v>
      </c>
      <c r="C24" s="102"/>
    </row>
    <row r="25" spans="1:3" x14ac:dyDescent="0.3">
      <c r="A25" s="45">
        <v>23</v>
      </c>
      <c r="B25" s="59" t="s">
        <v>319</v>
      </c>
      <c r="C25" s="102"/>
    </row>
    <row r="26" spans="1:3" ht="27.6" x14ac:dyDescent="0.3">
      <c r="A26" s="45">
        <v>24</v>
      </c>
      <c r="B26" s="59" t="s">
        <v>348</v>
      </c>
      <c r="C26" s="102"/>
    </row>
    <row r="27" spans="1:3" x14ac:dyDescent="0.3">
      <c r="A27" s="45">
        <v>25</v>
      </c>
      <c r="B27" s="103" t="s">
        <v>4</v>
      </c>
      <c r="C27" s="18"/>
    </row>
    <row r="28" spans="1:3" x14ac:dyDescent="0.3">
      <c r="A28" s="45">
        <v>26</v>
      </c>
      <c r="B28" s="103"/>
      <c r="C28" s="1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0"/>
  <sheetViews>
    <sheetView workbookViewId="0">
      <selection activeCell="A2" sqref="A2:G2"/>
    </sheetView>
  </sheetViews>
  <sheetFormatPr baseColWidth="10" defaultColWidth="11.44140625" defaultRowHeight="15.6" x14ac:dyDescent="0.3"/>
  <cols>
    <col min="1" max="1" width="13.109375" style="19" customWidth="1"/>
    <col min="2" max="2" width="56.6640625" style="19" customWidth="1"/>
    <col min="3" max="16384" width="11.44140625" style="19"/>
  </cols>
  <sheetData>
    <row r="1" spans="1:3" ht="16.2" thickBot="1" x14ac:dyDescent="0.35">
      <c r="A1" s="27" t="str">
        <f>Ergebnisse!A30</f>
        <v>Natamycin</v>
      </c>
      <c r="B1" s="26">
        <v>7</v>
      </c>
      <c r="C1" s="19">
        <f>MAX($A$3:$A$10)-1</f>
        <v>7</v>
      </c>
    </row>
    <row r="2" spans="1:3" ht="16.2" thickTop="1" x14ac:dyDescent="0.3">
      <c r="A2" s="23" t="s">
        <v>34</v>
      </c>
      <c r="B2" s="23" t="s">
        <v>35</v>
      </c>
      <c r="C2" s="19" t="s">
        <v>36</v>
      </c>
    </row>
    <row r="3" spans="1:3" x14ac:dyDescent="0.3">
      <c r="A3" s="45">
        <v>1</v>
      </c>
      <c r="B3" s="22" t="s">
        <v>277</v>
      </c>
    </row>
    <row r="4" spans="1:3" x14ac:dyDescent="0.3">
      <c r="A4" s="45">
        <v>2</v>
      </c>
      <c r="B4" s="22" t="s">
        <v>278</v>
      </c>
      <c r="C4" s="19" t="s">
        <v>38</v>
      </c>
    </row>
    <row r="5" spans="1:3" x14ac:dyDescent="0.3">
      <c r="A5" s="45">
        <v>3</v>
      </c>
      <c r="B5" s="22" t="s">
        <v>279</v>
      </c>
    </row>
    <row r="6" spans="1:3" x14ac:dyDescent="0.3">
      <c r="A6" s="45">
        <v>4</v>
      </c>
      <c r="B6" s="22" t="s">
        <v>280</v>
      </c>
      <c r="C6" s="19" t="s">
        <v>38</v>
      </c>
    </row>
    <row r="7" spans="1:3" x14ac:dyDescent="0.3">
      <c r="A7" s="45">
        <v>5</v>
      </c>
      <c r="B7" s="22" t="s">
        <v>281</v>
      </c>
    </row>
    <row r="8" spans="1:3" x14ac:dyDescent="0.3">
      <c r="A8" s="45">
        <v>6</v>
      </c>
      <c r="B8" s="22" t="s">
        <v>299</v>
      </c>
    </row>
    <row r="9" spans="1:3" x14ac:dyDescent="0.3">
      <c r="A9" s="45">
        <v>7</v>
      </c>
      <c r="B9" s="52" t="s">
        <v>4</v>
      </c>
    </row>
    <row r="10" spans="1:3" x14ac:dyDescent="0.3">
      <c r="A10" s="45">
        <v>8</v>
      </c>
      <c r="B10" s="1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D43" sqref="D43"/>
    </sheetView>
  </sheetViews>
  <sheetFormatPr baseColWidth="10" defaultColWidth="11.44140625" defaultRowHeight="13.8" x14ac:dyDescent="0.25"/>
  <cols>
    <col min="1" max="16384" width="11.44140625" style="57"/>
  </cols>
  <sheetData/>
  <sheetProtection algorithmName="SHA-512" hashValue="tplS8YJv13tzjLc0FLN/sTRWV70UYhafbdOuOFd9YO17rS/9dmvK9wL89bNu7FILYk6OEXk8SlV9PEMGUoQxTA==" saltValue="MGT+FF4LAzkkKTwU0cx1e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73"/>
  <sheetViews>
    <sheetView workbookViewId="0">
      <pane xSplit="1" ySplit="1" topLeftCell="B2" activePane="bottomRight" state="frozen"/>
      <selection activeCell="A2" sqref="A2:G2"/>
      <selection pane="topRight" activeCell="A2" sqref="A2:G2"/>
      <selection pane="bottomLeft" activeCell="A2" sqref="A2:G2"/>
      <selection pane="bottomRight" activeCell="A2" sqref="A2:G2"/>
    </sheetView>
  </sheetViews>
  <sheetFormatPr baseColWidth="10" defaultColWidth="11.44140625" defaultRowHeight="13.8" x14ac:dyDescent="0.25"/>
  <cols>
    <col min="1" max="1" width="16.44140625" style="65" bestFit="1" customWidth="1"/>
    <col min="2" max="2" width="54.44140625" style="65" bestFit="1" customWidth="1"/>
    <col min="3" max="3" width="6.6640625" style="66" customWidth="1"/>
    <col min="4" max="16384" width="11.44140625" style="65"/>
  </cols>
  <sheetData>
    <row r="1" spans="1:3" x14ac:dyDescent="0.25">
      <c r="A1" s="65" t="s">
        <v>169</v>
      </c>
      <c r="B1" s="65" t="s">
        <v>168</v>
      </c>
    </row>
    <row r="2" spans="1:3" x14ac:dyDescent="0.25">
      <c r="A2" s="69" t="s">
        <v>167</v>
      </c>
      <c r="B2" s="68">
        <v>8</v>
      </c>
      <c r="C2" s="67"/>
    </row>
    <row r="3" spans="1:3" x14ac:dyDescent="0.25">
      <c r="A3" s="65">
        <v>1</v>
      </c>
      <c r="B3" s="65" t="s">
        <v>166</v>
      </c>
    </row>
    <row r="4" spans="1:3" x14ac:dyDescent="0.25">
      <c r="A4" s="65">
        <v>2</v>
      </c>
      <c r="B4" s="65" t="s">
        <v>165</v>
      </c>
    </row>
    <row r="5" spans="1:3" x14ac:dyDescent="0.25">
      <c r="A5" s="65">
        <v>3</v>
      </c>
      <c r="B5" s="65" t="s">
        <v>164</v>
      </c>
    </row>
    <row r="6" spans="1:3" x14ac:dyDescent="0.25">
      <c r="A6" s="65">
        <v>4</v>
      </c>
      <c r="B6" s="65" t="s">
        <v>163</v>
      </c>
    </row>
    <row r="7" spans="1:3" x14ac:dyDescent="0.25">
      <c r="A7" s="65">
        <v>5</v>
      </c>
      <c r="B7" s="65" t="s">
        <v>162</v>
      </c>
    </row>
    <row r="8" spans="1:3" x14ac:dyDescent="0.25">
      <c r="A8" s="65">
        <v>6</v>
      </c>
      <c r="B8" s="65" t="s">
        <v>161</v>
      </c>
    </row>
    <row r="9" spans="1:3" x14ac:dyDescent="0.25">
      <c r="A9" s="65">
        <v>7</v>
      </c>
      <c r="B9" s="65" t="s">
        <v>160</v>
      </c>
    </row>
    <row r="10" spans="1:3" x14ac:dyDescent="0.25">
      <c r="A10" s="65">
        <v>8</v>
      </c>
    </row>
    <row r="13" spans="1:3" x14ac:dyDescent="0.25">
      <c r="A13" s="69" t="s">
        <v>159</v>
      </c>
      <c r="B13" s="68">
        <v>10</v>
      </c>
      <c r="C13" s="67"/>
    </row>
    <row r="14" spans="1:3" x14ac:dyDescent="0.25">
      <c r="A14" s="65">
        <v>1</v>
      </c>
      <c r="B14" s="65" t="s">
        <v>158</v>
      </c>
    </row>
    <row r="15" spans="1:3" x14ac:dyDescent="0.25">
      <c r="A15" s="65">
        <v>2</v>
      </c>
      <c r="B15" s="65" t="s">
        <v>157</v>
      </c>
    </row>
    <row r="16" spans="1:3" x14ac:dyDescent="0.25">
      <c r="A16" s="65">
        <v>3</v>
      </c>
      <c r="B16" s="65" t="s">
        <v>318</v>
      </c>
    </row>
    <row r="17" spans="1:3" x14ac:dyDescent="0.25">
      <c r="A17" s="65">
        <v>4</v>
      </c>
      <c r="B17" s="65" t="s">
        <v>156</v>
      </c>
    </row>
    <row r="18" spans="1:3" x14ac:dyDescent="0.25">
      <c r="A18" s="65">
        <v>5</v>
      </c>
      <c r="B18" s="65" t="s">
        <v>155</v>
      </c>
    </row>
    <row r="19" spans="1:3" x14ac:dyDescent="0.25">
      <c r="A19" s="65">
        <v>6</v>
      </c>
      <c r="B19" s="65" t="s">
        <v>154</v>
      </c>
    </row>
    <row r="20" spans="1:3" x14ac:dyDescent="0.25">
      <c r="A20" s="65">
        <v>7</v>
      </c>
      <c r="B20" s="65" t="s">
        <v>178</v>
      </c>
    </row>
    <row r="21" spans="1:3" x14ac:dyDescent="0.25">
      <c r="A21" s="65">
        <v>8</v>
      </c>
      <c r="B21" s="65" t="s">
        <v>350</v>
      </c>
    </row>
    <row r="22" spans="1:3" x14ac:dyDescent="0.25">
      <c r="A22" s="65">
        <v>9</v>
      </c>
      <c r="B22" s="65" t="s">
        <v>153</v>
      </c>
    </row>
    <row r="23" spans="1:3" x14ac:dyDescent="0.25">
      <c r="A23" s="65">
        <v>10</v>
      </c>
    </row>
    <row r="26" spans="1:3" x14ac:dyDescent="0.25">
      <c r="A26" s="65" t="s">
        <v>152</v>
      </c>
      <c r="B26" s="68">
        <v>6</v>
      </c>
      <c r="C26" s="67">
        <v>6</v>
      </c>
    </row>
    <row r="27" spans="1:3" x14ac:dyDescent="0.25">
      <c r="A27" s="65">
        <v>1</v>
      </c>
      <c r="B27" s="65" t="s">
        <v>151</v>
      </c>
    </row>
    <row r="28" spans="1:3" ht="16.2" x14ac:dyDescent="0.35">
      <c r="A28" s="65">
        <v>2</v>
      </c>
      <c r="B28" s="65" t="s">
        <v>150</v>
      </c>
    </row>
    <row r="29" spans="1:3" ht="16.2" x14ac:dyDescent="0.35">
      <c r="A29" s="65">
        <v>3</v>
      </c>
      <c r="B29" s="65" t="s">
        <v>149</v>
      </c>
    </row>
    <row r="30" spans="1:3" x14ac:dyDescent="0.25">
      <c r="A30" s="65">
        <v>4</v>
      </c>
      <c r="B30" s="65" t="s">
        <v>148</v>
      </c>
    </row>
    <row r="31" spans="1:3" x14ac:dyDescent="0.25">
      <c r="A31" s="65">
        <v>5</v>
      </c>
      <c r="B31" s="65" t="s">
        <v>147</v>
      </c>
    </row>
    <row r="32" spans="1:3" x14ac:dyDescent="0.25">
      <c r="A32" s="65">
        <v>6</v>
      </c>
    </row>
    <row r="35" spans="1:3" x14ac:dyDescent="0.25">
      <c r="A35" s="65" t="s">
        <v>146</v>
      </c>
      <c r="B35" s="68">
        <v>4</v>
      </c>
      <c r="C35" s="67"/>
    </row>
    <row r="36" spans="1:3" ht="16.2" x14ac:dyDescent="0.35">
      <c r="A36" s="65">
        <v>1</v>
      </c>
      <c r="B36" s="65" t="s">
        <v>145</v>
      </c>
    </row>
    <row r="37" spans="1:3" x14ac:dyDescent="0.25">
      <c r="A37" s="65">
        <v>2</v>
      </c>
      <c r="B37" s="65" t="s">
        <v>144</v>
      </c>
    </row>
    <row r="38" spans="1:3" x14ac:dyDescent="0.25">
      <c r="A38" s="65">
        <v>3</v>
      </c>
      <c r="B38" s="65" t="s">
        <v>143</v>
      </c>
    </row>
    <row r="39" spans="1:3" x14ac:dyDescent="0.25">
      <c r="A39" s="65">
        <v>4</v>
      </c>
    </row>
    <row r="42" spans="1:3" x14ac:dyDescent="0.25">
      <c r="A42" s="69" t="s">
        <v>142</v>
      </c>
      <c r="B42" s="68">
        <v>9</v>
      </c>
      <c r="C42" s="67"/>
    </row>
    <row r="43" spans="1:3" x14ac:dyDescent="0.25">
      <c r="A43" s="65">
        <v>1</v>
      </c>
      <c r="B43" s="65" t="s">
        <v>141</v>
      </c>
    </row>
    <row r="44" spans="1:3" x14ac:dyDescent="0.25">
      <c r="A44" s="65">
        <v>2</v>
      </c>
      <c r="B44" s="65" t="s">
        <v>140</v>
      </c>
    </row>
    <row r="45" spans="1:3" x14ac:dyDescent="0.25">
      <c r="A45" s="65">
        <v>3</v>
      </c>
      <c r="B45" s="65" t="s">
        <v>139</v>
      </c>
    </row>
    <row r="46" spans="1:3" x14ac:dyDescent="0.25">
      <c r="A46" s="65">
        <v>4</v>
      </c>
      <c r="B46" s="65" t="s">
        <v>138</v>
      </c>
    </row>
    <row r="47" spans="1:3" x14ac:dyDescent="0.25">
      <c r="A47" s="65">
        <v>5</v>
      </c>
      <c r="B47" s="65" t="s">
        <v>137</v>
      </c>
    </row>
    <row r="48" spans="1:3" x14ac:dyDescent="0.25">
      <c r="A48" s="65">
        <v>6</v>
      </c>
      <c r="B48" s="65" t="s">
        <v>136</v>
      </c>
    </row>
    <row r="49" spans="1:3" x14ac:dyDescent="0.25">
      <c r="A49" s="65">
        <v>7</v>
      </c>
      <c r="B49" s="65" t="s">
        <v>181</v>
      </c>
    </row>
    <row r="50" spans="1:3" x14ac:dyDescent="0.25">
      <c r="A50" s="65">
        <v>8</v>
      </c>
      <c r="B50" s="65" t="s">
        <v>4</v>
      </c>
    </row>
    <row r="51" spans="1:3" x14ac:dyDescent="0.25">
      <c r="A51" s="65">
        <v>9</v>
      </c>
    </row>
    <row r="54" spans="1:3" x14ac:dyDescent="0.25">
      <c r="A54" s="65" t="s">
        <v>135</v>
      </c>
      <c r="B54" s="68">
        <v>19</v>
      </c>
      <c r="C54" s="67"/>
    </row>
    <row r="55" spans="1:3" x14ac:dyDescent="0.25">
      <c r="A55" s="65">
        <v>1</v>
      </c>
      <c r="B55" s="65" t="s">
        <v>249</v>
      </c>
    </row>
    <row r="56" spans="1:3" x14ac:dyDescent="0.25">
      <c r="A56" s="65">
        <v>2</v>
      </c>
      <c r="B56" s="65" t="s">
        <v>134</v>
      </c>
    </row>
    <row r="57" spans="1:3" x14ac:dyDescent="0.25">
      <c r="A57" s="65">
        <v>3</v>
      </c>
      <c r="B57" s="65" t="s">
        <v>133</v>
      </c>
    </row>
    <row r="58" spans="1:3" x14ac:dyDescent="0.25">
      <c r="A58" s="65">
        <v>4</v>
      </c>
      <c r="B58" s="65" t="s">
        <v>183</v>
      </c>
    </row>
    <row r="59" spans="1:3" x14ac:dyDescent="0.25">
      <c r="A59" s="65">
        <v>5</v>
      </c>
      <c r="B59" s="65" t="s">
        <v>129</v>
      </c>
    </row>
    <row r="60" spans="1:3" x14ac:dyDescent="0.25">
      <c r="A60" s="65">
        <v>6</v>
      </c>
      <c r="B60" s="65" t="s">
        <v>182</v>
      </c>
    </row>
    <row r="61" spans="1:3" x14ac:dyDescent="0.25">
      <c r="A61" s="65">
        <v>7</v>
      </c>
      <c r="B61" s="65" t="s">
        <v>130</v>
      </c>
    </row>
    <row r="62" spans="1:3" x14ac:dyDescent="0.25">
      <c r="A62" s="65">
        <v>8</v>
      </c>
      <c r="B62" s="65" t="s">
        <v>132</v>
      </c>
    </row>
    <row r="63" spans="1:3" x14ac:dyDescent="0.25">
      <c r="A63" s="65">
        <v>9</v>
      </c>
      <c r="B63" s="65" t="s">
        <v>131</v>
      </c>
    </row>
    <row r="64" spans="1:3" x14ac:dyDescent="0.25">
      <c r="A64" s="65">
        <v>10</v>
      </c>
      <c r="B64" s="65" t="s">
        <v>128</v>
      </c>
    </row>
    <row r="65" spans="1:2" s="66" customFormat="1" x14ac:dyDescent="0.25">
      <c r="A65" s="65">
        <v>11</v>
      </c>
      <c r="B65" s="104" t="s">
        <v>300</v>
      </c>
    </row>
    <row r="66" spans="1:2" s="66" customFormat="1" x14ac:dyDescent="0.25">
      <c r="A66" s="65">
        <v>12</v>
      </c>
      <c r="B66" s="65" t="s">
        <v>124</v>
      </c>
    </row>
    <row r="67" spans="1:2" s="66" customFormat="1" x14ac:dyDescent="0.25">
      <c r="A67" s="65">
        <v>13</v>
      </c>
      <c r="B67" s="65" t="s">
        <v>354</v>
      </c>
    </row>
    <row r="68" spans="1:2" s="66" customFormat="1" x14ac:dyDescent="0.25">
      <c r="A68" s="65">
        <v>14</v>
      </c>
      <c r="B68" s="65" t="s">
        <v>125</v>
      </c>
    </row>
    <row r="69" spans="1:2" s="66" customFormat="1" x14ac:dyDescent="0.25">
      <c r="A69" s="65">
        <v>15</v>
      </c>
      <c r="B69" s="104" t="s">
        <v>303</v>
      </c>
    </row>
    <row r="70" spans="1:2" s="66" customFormat="1" x14ac:dyDescent="0.25">
      <c r="A70" s="65">
        <v>16</v>
      </c>
      <c r="B70" s="65" t="s">
        <v>127</v>
      </c>
    </row>
    <row r="71" spans="1:2" s="66" customFormat="1" x14ac:dyDescent="0.25">
      <c r="A71" s="65">
        <v>17</v>
      </c>
      <c r="B71" s="65" t="s">
        <v>126</v>
      </c>
    </row>
    <row r="72" spans="1:2" s="66" customFormat="1" x14ac:dyDescent="0.25">
      <c r="A72" s="65">
        <v>18</v>
      </c>
      <c r="B72" s="65" t="s">
        <v>4</v>
      </c>
    </row>
    <row r="73" spans="1:2" x14ac:dyDescent="0.25">
      <c r="A73" s="65">
        <v>19</v>
      </c>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6640625" style="5" customWidth="1"/>
    <col min="4" max="16384" width="11.44140625" style="5"/>
  </cols>
  <sheetData>
    <row r="1" spans="1:5" ht="27.75" customHeight="1" x14ac:dyDescent="0.3">
      <c r="A1" s="115" t="s">
        <v>54</v>
      </c>
      <c r="B1" s="115"/>
      <c r="C1" s="115"/>
    </row>
    <row r="2" spans="1:5" ht="54" customHeight="1" x14ac:dyDescent="0.3">
      <c r="A2" s="116" t="s">
        <v>83</v>
      </c>
      <c r="B2" s="116"/>
      <c r="C2" s="116"/>
    </row>
    <row r="3" spans="1:5" ht="98.4" customHeight="1" x14ac:dyDescent="0.3">
      <c r="A3" s="120" t="s">
        <v>40</v>
      </c>
      <c r="B3" s="120"/>
      <c r="C3" s="120"/>
    </row>
    <row r="4" spans="1:5" ht="39.9" customHeight="1" x14ac:dyDescent="0.3">
      <c r="A4" s="121" t="s">
        <v>55</v>
      </c>
      <c r="B4" s="121"/>
      <c r="C4" s="121"/>
    </row>
    <row r="5" spans="1:5" ht="96.9" customHeight="1" x14ac:dyDescent="0.3">
      <c r="A5" s="117" t="s">
        <v>99</v>
      </c>
      <c r="B5" s="118"/>
      <c r="C5" s="118"/>
    </row>
    <row r="6" spans="1:5" ht="96.9" customHeight="1" x14ac:dyDescent="0.3">
      <c r="A6" s="117" t="s">
        <v>100</v>
      </c>
      <c r="B6" s="120"/>
      <c r="C6" s="120"/>
    </row>
    <row r="7" spans="1:5" ht="117.75" customHeight="1" x14ac:dyDescent="0.3">
      <c r="A7" s="116" t="s">
        <v>84</v>
      </c>
      <c r="B7" s="119"/>
      <c r="C7" s="119"/>
      <c r="E7" s="6"/>
    </row>
    <row r="8" spans="1:5" ht="66.75" customHeight="1" x14ac:dyDescent="0.3">
      <c r="A8" s="122" t="s">
        <v>19</v>
      </c>
      <c r="B8" s="123"/>
      <c r="C8" s="118"/>
      <c r="E8" s="6"/>
    </row>
    <row r="9" spans="1:5" ht="31.2" x14ac:dyDescent="0.3">
      <c r="A9" s="7" t="s">
        <v>39</v>
      </c>
      <c r="B9" s="7" t="s">
        <v>56</v>
      </c>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41">
        <v>7.8</v>
      </c>
    </row>
    <row r="14" spans="1:5" ht="24" hidden="1" customHeight="1" x14ac:dyDescent="0.3">
      <c r="A14" s="120"/>
      <c r="B14" s="118"/>
      <c r="C14" s="118"/>
    </row>
    <row r="15" spans="1:5" ht="126" customHeight="1" x14ac:dyDescent="0.3">
      <c r="A15" s="116" t="s">
        <v>85</v>
      </c>
      <c r="B15" s="116"/>
      <c r="C15" s="116"/>
    </row>
    <row r="16" spans="1:5" ht="84.15" customHeight="1" x14ac:dyDescent="0.3">
      <c r="A16" s="116" t="s">
        <v>86</v>
      </c>
      <c r="B16" s="116"/>
      <c r="C16" s="116"/>
    </row>
    <row r="17" spans="1:3" ht="50.1" customHeight="1" x14ac:dyDescent="0.3">
      <c r="A17" s="120" t="s">
        <v>87</v>
      </c>
      <c r="B17" s="118"/>
      <c r="C17" s="118"/>
    </row>
    <row r="18" spans="1:3" ht="80.400000000000006" customHeight="1" x14ac:dyDescent="0.3">
      <c r="A18" s="120" t="s">
        <v>18</v>
      </c>
      <c r="B18" s="118"/>
      <c r="C18" s="118"/>
    </row>
  </sheetData>
  <sheetProtection password="CAA1" sheet="1" objects="1" scenarios="1"/>
  <mergeCells count="13">
    <mergeCell ref="A17:C17"/>
    <mergeCell ref="A8:C8"/>
    <mergeCell ref="A18:C18"/>
    <mergeCell ref="A14:C14"/>
    <mergeCell ref="A15:C15"/>
    <mergeCell ref="A16:C16"/>
    <mergeCell ref="A1:C1"/>
    <mergeCell ref="A2:C2"/>
    <mergeCell ref="A5:C5"/>
    <mergeCell ref="A7:C7"/>
    <mergeCell ref="A3:C3"/>
    <mergeCell ref="A4:C4"/>
    <mergeCell ref="A6:C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heetViews>
  <sheetFormatPr baseColWidth="10" defaultColWidth="11.44140625" defaultRowHeight="15.6" x14ac:dyDescent="0.3"/>
  <cols>
    <col min="1" max="3" width="27.6640625" style="1" customWidth="1"/>
    <col min="4" max="16384" width="11.44140625" style="1"/>
  </cols>
  <sheetData>
    <row r="1" spans="1:4" x14ac:dyDescent="0.3">
      <c r="A1" s="3" t="s">
        <v>8</v>
      </c>
      <c r="B1" s="3"/>
      <c r="C1" s="3"/>
      <c r="D1" s="3"/>
    </row>
    <row r="2" spans="1:4" ht="72" customHeight="1" x14ac:dyDescent="0.3">
      <c r="A2" s="116" t="s">
        <v>23</v>
      </c>
      <c r="B2" s="119"/>
      <c r="C2" s="119"/>
    </row>
    <row r="3" spans="1:4" ht="59.4" customHeight="1" x14ac:dyDescent="0.3">
      <c r="A3" s="116" t="s">
        <v>24</v>
      </c>
      <c r="B3" s="119"/>
      <c r="C3" s="119"/>
    </row>
    <row r="4" spans="1:4" ht="108" customHeight="1" x14ac:dyDescent="0.3">
      <c r="A4" s="116" t="s">
        <v>25</v>
      </c>
      <c r="B4" s="119"/>
      <c r="C4" s="119"/>
    </row>
    <row r="5" spans="1:4" ht="154.65" customHeight="1" x14ac:dyDescent="0.3">
      <c r="A5" s="116" t="s">
        <v>26</v>
      </c>
      <c r="B5" s="116"/>
      <c r="C5" s="116"/>
    </row>
    <row r="6" spans="1:4" ht="141.9" customHeight="1" x14ac:dyDescent="0.3">
      <c r="A6" s="116" t="s">
        <v>27</v>
      </c>
      <c r="B6" s="116"/>
      <c r="C6" s="116"/>
    </row>
    <row r="7" spans="1:4" ht="195" customHeight="1" x14ac:dyDescent="0.3">
      <c r="A7" s="116" t="s">
        <v>28</v>
      </c>
      <c r="B7" s="119"/>
      <c r="C7" s="119"/>
    </row>
    <row r="8" spans="1:4" ht="79.5" customHeight="1" x14ac:dyDescent="0.3">
      <c r="A8" s="116" t="s">
        <v>57</v>
      </c>
      <c r="B8" s="119"/>
      <c r="C8" s="119"/>
    </row>
    <row r="9" spans="1:4" x14ac:dyDescent="0.3">
      <c r="A9" s="119"/>
      <c r="B9" s="119"/>
      <c r="C9" s="119"/>
    </row>
    <row r="10" spans="1:4" x14ac:dyDescent="0.3">
      <c r="A10" s="119"/>
      <c r="B10" s="119"/>
      <c r="C10" s="119"/>
    </row>
    <row r="11" spans="1:4" x14ac:dyDescent="0.3">
      <c r="A11" s="119"/>
      <c r="B11" s="119"/>
      <c r="C11" s="119"/>
    </row>
    <row r="12" spans="1:4" x14ac:dyDescent="0.3">
      <c r="A12" s="119"/>
      <c r="B12" s="119"/>
      <c r="C12" s="119"/>
    </row>
    <row r="13" spans="1:4" x14ac:dyDescent="0.3">
      <c r="A13" s="119"/>
      <c r="B13" s="119"/>
      <c r="C13" s="119"/>
    </row>
    <row r="14" spans="1:4" x14ac:dyDescent="0.3">
      <c r="A14" s="119"/>
      <c r="B14" s="119"/>
      <c r="C14" s="119"/>
    </row>
    <row r="15" spans="1:4" x14ac:dyDescent="0.3">
      <c r="A15" s="119"/>
      <c r="B15" s="119"/>
      <c r="C15" s="119"/>
    </row>
    <row r="16" spans="1:4" x14ac:dyDescent="0.3">
      <c r="A16" s="119"/>
      <c r="B16" s="119"/>
      <c r="C16" s="119"/>
    </row>
  </sheetData>
  <sheetProtection password="CAA1" sheet="1" objects="1" scenarios="1"/>
  <mergeCells count="15">
    <mergeCell ref="A15:C15"/>
    <mergeCell ref="A16:C16"/>
    <mergeCell ref="A9:C9"/>
    <mergeCell ref="A10:C10"/>
    <mergeCell ref="A11:C11"/>
    <mergeCell ref="A12:C12"/>
    <mergeCell ref="A13:C13"/>
    <mergeCell ref="A14:C14"/>
    <mergeCell ref="A2:C2"/>
    <mergeCell ref="A4:C4"/>
    <mergeCell ref="A7:C7"/>
    <mergeCell ref="A8:C8"/>
    <mergeCell ref="A3:C3"/>
    <mergeCell ref="A5:C5"/>
    <mergeCell ref="A6:C6"/>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8"/>
  <dimension ref="A1:C7"/>
  <sheetViews>
    <sheetView workbookViewId="0">
      <selection sqref="A1:C1"/>
    </sheetView>
  </sheetViews>
  <sheetFormatPr baseColWidth="10" defaultColWidth="11.44140625" defaultRowHeight="13.8" x14ac:dyDescent="0.25"/>
  <cols>
    <col min="1" max="3" width="27.6640625" customWidth="1"/>
  </cols>
  <sheetData>
    <row r="1" spans="1:3" ht="15.6" x14ac:dyDescent="0.3">
      <c r="A1" s="111" t="s">
        <v>88</v>
      </c>
      <c r="B1" s="111"/>
      <c r="C1" s="111"/>
    </row>
    <row r="2" spans="1:3" ht="79.5" customHeight="1" x14ac:dyDescent="0.25">
      <c r="A2" s="112" t="s">
        <v>89</v>
      </c>
      <c r="B2" s="113"/>
      <c r="C2" s="113"/>
    </row>
    <row r="3" spans="1:3" ht="66.150000000000006" customHeight="1" x14ac:dyDescent="0.25">
      <c r="A3" s="112" t="s">
        <v>101</v>
      </c>
      <c r="B3" s="113"/>
      <c r="C3" s="113"/>
    </row>
    <row r="4" spans="1:3" ht="60.9" customHeight="1" x14ac:dyDescent="0.25">
      <c r="A4" s="112" t="s">
        <v>90</v>
      </c>
      <c r="B4" s="113"/>
      <c r="C4" s="113"/>
    </row>
    <row r="5" spans="1:3" ht="50.1" customHeight="1" x14ac:dyDescent="0.25">
      <c r="A5" s="112" t="s">
        <v>102</v>
      </c>
      <c r="B5" s="112"/>
      <c r="C5" s="112"/>
    </row>
    <row r="6" spans="1:3" ht="80.25" customHeight="1" x14ac:dyDescent="0.25">
      <c r="A6" s="112" t="s">
        <v>103</v>
      </c>
      <c r="B6" s="113"/>
      <c r="C6" s="113"/>
    </row>
    <row r="7" spans="1:3" ht="65.099999999999994" customHeight="1" x14ac:dyDescent="0.25">
      <c r="A7" s="112" t="s">
        <v>104</v>
      </c>
      <c r="B7" s="113"/>
      <c r="C7" s="113"/>
    </row>
  </sheetData>
  <sheetProtection password="CAA1" sheet="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Normal="100" workbookViewId="0">
      <selection sqref="A1:H1"/>
    </sheetView>
  </sheetViews>
  <sheetFormatPr baseColWidth="10" defaultColWidth="11.44140625" defaultRowHeight="13.8" x14ac:dyDescent="0.25"/>
  <cols>
    <col min="1" max="8" width="10.6640625" style="107" customWidth="1"/>
    <col min="9" max="256" width="11.44140625" style="107"/>
    <col min="257" max="264" width="10.6640625" style="107" customWidth="1"/>
    <col min="265" max="512" width="11.44140625" style="107"/>
    <col min="513" max="520" width="10.6640625" style="107" customWidth="1"/>
    <col min="521" max="768" width="11.44140625" style="107"/>
    <col min="769" max="776" width="10.6640625" style="107" customWidth="1"/>
    <col min="777" max="1024" width="11.44140625" style="107"/>
    <col min="1025" max="1032" width="10.6640625" style="107" customWidth="1"/>
    <col min="1033" max="1280" width="11.44140625" style="107"/>
    <col min="1281" max="1288" width="10.6640625" style="107" customWidth="1"/>
    <col min="1289" max="1536" width="11.44140625" style="107"/>
    <col min="1537" max="1544" width="10.6640625" style="107" customWidth="1"/>
    <col min="1545" max="1792" width="11.44140625" style="107"/>
    <col min="1793" max="1800" width="10.6640625" style="107" customWidth="1"/>
    <col min="1801" max="2048" width="11.44140625" style="107"/>
    <col min="2049" max="2056" width="10.6640625" style="107" customWidth="1"/>
    <col min="2057" max="2304" width="11.44140625" style="107"/>
    <col min="2305" max="2312" width="10.6640625" style="107" customWidth="1"/>
    <col min="2313" max="2560" width="11.44140625" style="107"/>
    <col min="2561" max="2568" width="10.6640625" style="107" customWidth="1"/>
    <col min="2569" max="2816" width="11.44140625" style="107"/>
    <col min="2817" max="2824" width="10.6640625" style="107" customWidth="1"/>
    <col min="2825" max="3072" width="11.44140625" style="107"/>
    <col min="3073" max="3080" width="10.6640625" style="107" customWidth="1"/>
    <col min="3081" max="3328" width="11.44140625" style="107"/>
    <col min="3329" max="3336" width="10.6640625" style="107" customWidth="1"/>
    <col min="3337" max="3584" width="11.44140625" style="107"/>
    <col min="3585" max="3592" width="10.6640625" style="107" customWidth="1"/>
    <col min="3593" max="3840" width="11.44140625" style="107"/>
    <col min="3841" max="3848" width="10.6640625" style="107" customWidth="1"/>
    <col min="3849" max="4096" width="11.44140625" style="107"/>
    <col min="4097" max="4104" width="10.6640625" style="107" customWidth="1"/>
    <col min="4105" max="4352" width="11.44140625" style="107"/>
    <col min="4353" max="4360" width="10.6640625" style="107" customWidth="1"/>
    <col min="4361" max="4608" width="11.44140625" style="107"/>
    <col min="4609" max="4616" width="10.6640625" style="107" customWidth="1"/>
    <col min="4617" max="4864" width="11.44140625" style="107"/>
    <col min="4865" max="4872" width="10.6640625" style="107" customWidth="1"/>
    <col min="4873" max="5120" width="11.44140625" style="107"/>
    <col min="5121" max="5128" width="10.6640625" style="107" customWidth="1"/>
    <col min="5129" max="5376" width="11.44140625" style="107"/>
    <col min="5377" max="5384" width="10.6640625" style="107" customWidth="1"/>
    <col min="5385" max="5632" width="11.44140625" style="107"/>
    <col min="5633" max="5640" width="10.6640625" style="107" customWidth="1"/>
    <col min="5641" max="5888" width="11.44140625" style="107"/>
    <col min="5889" max="5896" width="10.6640625" style="107" customWidth="1"/>
    <col min="5897" max="6144" width="11.44140625" style="107"/>
    <col min="6145" max="6152" width="10.6640625" style="107" customWidth="1"/>
    <col min="6153" max="6400" width="11.44140625" style="107"/>
    <col min="6401" max="6408" width="10.6640625" style="107" customWidth="1"/>
    <col min="6409" max="6656" width="11.44140625" style="107"/>
    <col min="6657" max="6664" width="10.6640625" style="107" customWidth="1"/>
    <col min="6665" max="6912" width="11.44140625" style="107"/>
    <col min="6913" max="6920" width="10.6640625" style="107" customWidth="1"/>
    <col min="6921" max="7168" width="11.44140625" style="107"/>
    <col min="7169" max="7176" width="10.6640625" style="107" customWidth="1"/>
    <col min="7177" max="7424" width="11.44140625" style="107"/>
    <col min="7425" max="7432" width="10.6640625" style="107" customWidth="1"/>
    <col min="7433" max="7680" width="11.44140625" style="107"/>
    <col min="7681" max="7688" width="10.6640625" style="107" customWidth="1"/>
    <col min="7689" max="7936" width="11.44140625" style="107"/>
    <col min="7937" max="7944" width="10.6640625" style="107" customWidth="1"/>
    <col min="7945" max="8192" width="11.44140625" style="107"/>
    <col min="8193" max="8200" width="10.6640625" style="107" customWidth="1"/>
    <col min="8201" max="8448" width="11.44140625" style="107"/>
    <col min="8449" max="8456" width="10.6640625" style="107" customWidth="1"/>
    <col min="8457" max="8704" width="11.44140625" style="107"/>
    <col min="8705" max="8712" width="10.6640625" style="107" customWidth="1"/>
    <col min="8713" max="8960" width="11.44140625" style="107"/>
    <col min="8961" max="8968" width="10.6640625" style="107" customWidth="1"/>
    <col min="8969" max="9216" width="11.44140625" style="107"/>
    <col min="9217" max="9224" width="10.6640625" style="107" customWidth="1"/>
    <col min="9225" max="9472" width="11.44140625" style="107"/>
    <col min="9473" max="9480" width="10.6640625" style="107" customWidth="1"/>
    <col min="9481" max="9728" width="11.44140625" style="107"/>
    <col min="9729" max="9736" width="10.6640625" style="107" customWidth="1"/>
    <col min="9737" max="9984" width="11.44140625" style="107"/>
    <col min="9985" max="9992" width="10.6640625" style="107" customWidth="1"/>
    <col min="9993" max="10240" width="11.44140625" style="107"/>
    <col min="10241" max="10248" width="10.6640625" style="107" customWidth="1"/>
    <col min="10249" max="10496" width="11.44140625" style="107"/>
    <col min="10497" max="10504" width="10.6640625" style="107" customWidth="1"/>
    <col min="10505" max="10752" width="11.44140625" style="107"/>
    <col min="10753" max="10760" width="10.6640625" style="107" customWidth="1"/>
    <col min="10761" max="11008" width="11.44140625" style="107"/>
    <col min="11009" max="11016" width="10.6640625" style="107" customWidth="1"/>
    <col min="11017" max="11264" width="11.44140625" style="107"/>
    <col min="11265" max="11272" width="10.6640625" style="107" customWidth="1"/>
    <col min="11273" max="11520" width="11.44140625" style="107"/>
    <col min="11521" max="11528" width="10.6640625" style="107" customWidth="1"/>
    <col min="11529" max="11776" width="11.44140625" style="107"/>
    <col min="11777" max="11784" width="10.6640625" style="107" customWidth="1"/>
    <col min="11785" max="12032" width="11.44140625" style="107"/>
    <col min="12033" max="12040" width="10.6640625" style="107" customWidth="1"/>
    <col min="12041" max="12288" width="11.44140625" style="107"/>
    <col min="12289" max="12296" width="10.6640625" style="107" customWidth="1"/>
    <col min="12297" max="12544" width="11.44140625" style="107"/>
    <col min="12545" max="12552" width="10.6640625" style="107" customWidth="1"/>
    <col min="12553" max="12800" width="11.44140625" style="107"/>
    <col min="12801" max="12808" width="10.6640625" style="107" customWidth="1"/>
    <col min="12809" max="13056" width="11.44140625" style="107"/>
    <col min="13057" max="13064" width="10.6640625" style="107" customWidth="1"/>
    <col min="13065" max="13312" width="11.44140625" style="107"/>
    <col min="13313" max="13320" width="10.6640625" style="107" customWidth="1"/>
    <col min="13321" max="13568" width="11.44140625" style="107"/>
    <col min="13569" max="13576" width="10.6640625" style="107" customWidth="1"/>
    <col min="13577" max="13824" width="11.44140625" style="107"/>
    <col min="13825" max="13832" width="10.6640625" style="107" customWidth="1"/>
    <col min="13833" max="14080" width="11.44140625" style="107"/>
    <col min="14081" max="14088" width="10.6640625" style="107" customWidth="1"/>
    <col min="14089" max="14336" width="11.44140625" style="107"/>
    <col min="14337" max="14344" width="10.6640625" style="107" customWidth="1"/>
    <col min="14345" max="14592" width="11.44140625" style="107"/>
    <col min="14593" max="14600" width="10.6640625" style="107" customWidth="1"/>
    <col min="14601" max="14848" width="11.44140625" style="107"/>
    <col min="14849" max="14856" width="10.6640625" style="107" customWidth="1"/>
    <col min="14857" max="15104" width="11.44140625" style="107"/>
    <col min="15105" max="15112" width="10.6640625" style="107" customWidth="1"/>
    <col min="15113" max="15360" width="11.44140625" style="107"/>
    <col min="15361" max="15368" width="10.6640625" style="107" customWidth="1"/>
    <col min="15369" max="15616" width="11.44140625" style="107"/>
    <col min="15617" max="15624" width="10.6640625" style="107" customWidth="1"/>
    <col min="15625" max="15872" width="11.44140625" style="107"/>
    <col min="15873" max="15880" width="10.6640625" style="107" customWidth="1"/>
    <col min="15881" max="16128" width="11.44140625" style="107"/>
    <col min="16129" max="16136" width="10.6640625" style="107" customWidth="1"/>
    <col min="16137" max="16384" width="11.44140625" style="107"/>
  </cols>
  <sheetData>
    <row r="1" spans="1:8" ht="20.100000000000001" customHeight="1" x14ac:dyDescent="0.3">
      <c r="A1" s="125" t="s">
        <v>346</v>
      </c>
      <c r="B1" s="125"/>
      <c r="C1" s="125"/>
      <c r="D1" s="125"/>
      <c r="E1" s="125"/>
      <c r="F1" s="125"/>
      <c r="G1" s="125"/>
      <c r="H1" s="125"/>
    </row>
    <row r="2" spans="1:8" ht="45" customHeight="1" x14ac:dyDescent="0.25">
      <c r="A2" s="124" t="s">
        <v>345</v>
      </c>
      <c r="B2" s="124"/>
      <c r="C2" s="124"/>
      <c r="D2" s="124"/>
      <c r="E2" s="124"/>
      <c r="F2" s="124"/>
      <c r="G2" s="124"/>
      <c r="H2" s="124"/>
    </row>
    <row r="3" spans="1:8" ht="34.950000000000003" customHeight="1" x14ac:dyDescent="0.25">
      <c r="A3" s="124" t="s">
        <v>344</v>
      </c>
      <c r="B3" s="124"/>
      <c r="C3" s="124"/>
      <c r="D3" s="124"/>
      <c r="E3" s="124"/>
      <c r="F3" s="124"/>
      <c r="G3" s="124"/>
      <c r="H3" s="124"/>
    </row>
    <row r="4" spans="1:8" ht="70.05" customHeight="1" x14ac:dyDescent="0.25">
      <c r="A4" s="124" t="s">
        <v>343</v>
      </c>
      <c r="B4" s="124"/>
      <c r="C4" s="124"/>
      <c r="D4" s="124"/>
      <c r="E4" s="124"/>
      <c r="F4" s="124"/>
      <c r="G4" s="124"/>
      <c r="H4" s="124"/>
    </row>
    <row r="5" spans="1:8" ht="52.95" customHeight="1" x14ac:dyDescent="0.25">
      <c r="A5" s="124" t="s">
        <v>342</v>
      </c>
      <c r="B5" s="124"/>
      <c r="C5" s="124"/>
      <c r="D5" s="124"/>
      <c r="E5" s="124"/>
      <c r="F5" s="124"/>
      <c r="G5" s="124"/>
      <c r="H5" s="124"/>
    </row>
    <row r="6" spans="1:8" ht="34.950000000000003" customHeight="1" x14ac:dyDescent="0.25">
      <c r="A6" s="124" t="s">
        <v>341</v>
      </c>
      <c r="B6" s="124"/>
      <c r="C6" s="124"/>
      <c r="D6" s="124"/>
      <c r="E6" s="124"/>
      <c r="F6" s="124"/>
      <c r="G6" s="124"/>
      <c r="H6" s="124"/>
    </row>
    <row r="7" spans="1:8" ht="88.05" customHeight="1" x14ac:dyDescent="0.25">
      <c r="A7" s="124" t="s">
        <v>340</v>
      </c>
      <c r="B7" s="124"/>
      <c r="C7" s="124"/>
      <c r="D7" s="124"/>
      <c r="E7" s="124"/>
      <c r="F7" s="124"/>
      <c r="G7" s="124"/>
      <c r="H7" s="124"/>
    </row>
    <row r="8" spans="1:8" ht="88.05" customHeight="1" x14ac:dyDescent="0.25">
      <c r="A8" s="124" t="s">
        <v>339</v>
      </c>
      <c r="B8" s="124"/>
      <c r="C8" s="124"/>
      <c r="D8" s="124"/>
      <c r="E8" s="124"/>
      <c r="F8" s="124"/>
      <c r="G8" s="124"/>
      <c r="H8" s="124"/>
    </row>
    <row r="9" spans="1:8" ht="70.05" customHeight="1" x14ac:dyDescent="0.25">
      <c r="A9" s="124" t="s">
        <v>338</v>
      </c>
      <c r="B9" s="124"/>
      <c r="C9" s="124"/>
      <c r="D9" s="124"/>
      <c r="E9" s="124"/>
      <c r="F9" s="124"/>
      <c r="G9" s="124"/>
      <c r="H9" s="124"/>
    </row>
    <row r="10" spans="1:8" ht="52.95" customHeight="1" x14ac:dyDescent="0.25">
      <c r="A10" s="124" t="s">
        <v>337</v>
      </c>
      <c r="B10" s="124"/>
      <c r="C10" s="124"/>
      <c r="D10" s="124"/>
      <c r="E10" s="124"/>
      <c r="F10" s="124"/>
      <c r="G10" s="124"/>
      <c r="H10" s="124"/>
    </row>
    <row r="11" spans="1:8" ht="70.05" customHeight="1" x14ac:dyDescent="0.25">
      <c r="A11" s="124" t="s">
        <v>336</v>
      </c>
      <c r="B11" s="124"/>
      <c r="C11" s="124"/>
      <c r="D11" s="124"/>
      <c r="E11" s="124"/>
      <c r="F11" s="124"/>
      <c r="G11" s="124"/>
      <c r="H11" s="124"/>
    </row>
    <row r="12" spans="1:8" ht="34.950000000000003" customHeight="1" x14ac:dyDescent="0.25">
      <c r="A12" s="124" t="s">
        <v>335</v>
      </c>
      <c r="B12" s="124"/>
      <c r="C12" s="124"/>
      <c r="D12" s="124"/>
      <c r="E12" s="124"/>
      <c r="F12" s="124"/>
      <c r="G12" s="124"/>
      <c r="H12" s="124"/>
    </row>
    <row r="13" spans="1:8" ht="97.05" customHeight="1" x14ac:dyDescent="0.25">
      <c r="A13" s="124" t="s">
        <v>334</v>
      </c>
      <c r="B13" s="124"/>
      <c r="C13" s="124"/>
      <c r="D13" s="124"/>
      <c r="E13" s="124"/>
      <c r="F13" s="124"/>
      <c r="G13" s="124"/>
      <c r="H13" s="124"/>
    </row>
    <row r="14" spans="1:8" ht="97.05" customHeight="1" x14ac:dyDescent="0.25">
      <c r="A14" s="124" t="s">
        <v>333</v>
      </c>
      <c r="B14" s="124"/>
      <c r="C14" s="124"/>
      <c r="D14" s="124"/>
      <c r="E14" s="124"/>
      <c r="F14" s="124"/>
      <c r="G14" s="124"/>
      <c r="H14" s="124"/>
    </row>
    <row r="15" spans="1:8" ht="20.100000000000001" customHeight="1" x14ac:dyDescent="0.25">
      <c r="A15" s="124" t="s">
        <v>332</v>
      </c>
      <c r="B15" s="124"/>
      <c r="C15" s="124"/>
      <c r="D15" s="124"/>
      <c r="E15" s="124"/>
      <c r="F15" s="124"/>
      <c r="G15" s="124"/>
      <c r="H15" s="124"/>
    </row>
    <row r="16" spans="1:8" x14ac:dyDescent="0.25">
      <c r="A16" s="124"/>
      <c r="B16" s="124"/>
      <c r="C16" s="124"/>
      <c r="D16" s="124"/>
      <c r="E16" s="124"/>
      <c r="F16" s="124"/>
      <c r="G16" s="124"/>
      <c r="H16" s="124"/>
    </row>
    <row r="17" spans="1:8" x14ac:dyDescent="0.25">
      <c r="A17" s="124"/>
      <c r="B17" s="124"/>
      <c r="C17" s="124"/>
      <c r="D17" s="124"/>
      <c r="E17" s="124"/>
      <c r="F17" s="124"/>
      <c r="G17" s="124"/>
      <c r="H17" s="124"/>
    </row>
    <row r="18" spans="1:8" x14ac:dyDescent="0.25">
      <c r="A18" s="124"/>
      <c r="B18" s="124"/>
      <c r="C18" s="124"/>
      <c r="D18" s="124"/>
      <c r="E18" s="124"/>
      <c r="F18" s="124"/>
      <c r="G18" s="124"/>
      <c r="H18" s="124"/>
    </row>
    <row r="19" spans="1:8" x14ac:dyDescent="0.25">
      <c r="A19" s="124"/>
      <c r="B19" s="124"/>
      <c r="C19" s="124"/>
      <c r="D19" s="124"/>
      <c r="E19" s="124"/>
      <c r="F19" s="124"/>
      <c r="G19" s="124"/>
      <c r="H19" s="124"/>
    </row>
    <row r="20" spans="1:8" x14ac:dyDescent="0.25">
      <c r="A20" s="124"/>
      <c r="B20" s="124"/>
      <c r="C20" s="124"/>
      <c r="D20" s="124"/>
      <c r="E20" s="124"/>
      <c r="F20" s="124"/>
      <c r="G20" s="124"/>
      <c r="H20" s="124"/>
    </row>
  </sheetData>
  <sheetProtection algorithmName="SHA-512" hashValue="ylbcQZ+I7Vxz/KEgcxpaTtNd7zccQgk/zrewYh7bHvrYVrvwG8rdqZyQAAeoiyxubr41/kVAQqRISgHBA9WJAg==" saltValue="SwOTwIOt7aC9ZnCFKvbmcA==" spinCount="100000" sheet="1" objects="1" scenarios="1"/>
  <mergeCells count="20">
    <mergeCell ref="A6:H6"/>
    <mergeCell ref="A7:H7"/>
    <mergeCell ref="A8:H8"/>
    <mergeCell ref="A9:H9"/>
    <mergeCell ref="A1:H1"/>
    <mergeCell ref="A2:H2"/>
    <mergeCell ref="A3:H3"/>
    <mergeCell ref="A4:H4"/>
    <mergeCell ref="A5:H5"/>
    <mergeCell ref="A10:H10"/>
    <mergeCell ref="A11:H11"/>
    <mergeCell ref="A19:H19"/>
    <mergeCell ref="A20:H20"/>
    <mergeCell ref="A13:H13"/>
    <mergeCell ref="A14:H14"/>
    <mergeCell ref="A15:H15"/>
    <mergeCell ref="A16:H16"/>
    <mergeCell ref="A17:H17"/>
    <mergeCell ref="A18:H18"/>
    <mergeCell ref="A12:H12"/>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38" bestFit="1" customWidth="1"/>
    <col min="2" max="2" width="39" style="38" customWidth="1"/>
    <col min="3" max="16384" width="11.44140625" style="38"/>
  </cols>
  <sheetData>
    <row r="1" spans="1:7" ht="20.100000000000001" customHeight="1" x14ac:dyDescent="0.25">
      <c r="A1" s="37" t="s">
        <v>47</v>
      </c>
      <c r="C1" s="39" t="s">
        <v>48</v>
      </c>
    </row>
    <row r="2" spans="1:7" ht="20.100000000000001" customHeight="1" x14ac:dyDescent="0.25">
      <c r="A2" s="38" t="s">
        <v>49</v>
      </c>
      <c r="B2" s="153"/>
      <c r="C2" s="38" t="s">
        <v>49</v>
      </c>
    </row>
    <row r="3" spans="1:7" ht="20.100000000000001" customHeight="1" x14ac:dyDescent="0.25">
      <c r="A3" s="38" t="s">
        <v>50</v>
      </c>
      <c r="B3" s="58"/>
      <c r="C3" s="38" t="s">
        <v>51</v>
      </c>
    </row>
    <row r="4" spans="1:7" ht="20.100000000000001" customHeight="1" x14ac:dyDescent="0.25">
      <c r="A4" s="38" t="s">
        <v>52</v>
      </c>
      <c r="B4" s="153"/>
      <c r="C4" s="38" t="s">
        <v>53</v>
      </c>
    </row>
    <row r="5" spans="1:7" ht="20.100000000000001" customHeight="1" x14ac:dyDescent="0.25"/>
    <row r="6" spans="1:7" ht="45" customHeight="1" x14ac:dyDescent="0.25">
      <c r="A6" s="144" t="s">
        <v>357</v>
      </c>
      <c r="B6" s="145"/>
      <c r="C6" s="145"/>
      <c r="D6" s="145"/>
      <c r="E6" s="145"/>
      <c r="F6" s="145"/>
      <c r="G6" s="145"/>
    </row>
    <row r="7" spans="1:7" ht="15" customHeight="1" x14ac:dyDescent="0.25">
      <c r="A7" s="146"/>
      <c r="B7" s="146"/>
      <c r="C7" s="146"/>
      <c r="D7" s="146"/>
      <c r="E7" s="146"/>
      <c r="F7" s="146"/>
      <c r="G7" s="146"/>
    </row>
    <row r="8" spans="1:7" ht="45" customHeight="1" x14ac:dyDescent="0.25">
      <c r="A8" s="144" t="s">
        <v>358</v>
      </c>
      <c r="B8" s="145"/>
      <c r="C8" s="145"/>
      <c r="D8" s="145"/>
      <c r="E8" s="145"/>
      <c r="F8" s="145"/>
      <c r="G8" s="145"/>
    </row>
    <row r="9" spans="1:7" ht="20.100000000000001" customHeight="1" x14ac:dyDescent="0.25">
      <c r="A9" s="147"/>
      <c r="B9" s="147"/>
      <c r="C9" s="147"/>
      <c r="D9" s="147"/>
      <c r="E9" s="147"/>
      <c r="F9" s="147"/>
      <c r="G9" s="147"/>
    </row>
    <row r="10" spans="1:7" ht="45" customHeight="1" x14ac:dyDescent="0.25">
      <c r="A10" s="148" t="s">
        <v>359</v>
      </c>
      <c r="B10" s="148"/>
      <c r="C10" s="148"/>
      <c r="D10" s="148"/>
      <c r="E10" s="148"/>
      <c r="F10" s="148"/>
      <c r="G10" s="148"/>
    </row>
    <row r="11" spans="1:7" ht="45" customHeight="1" x14ac:dyDescent="0.25">
      <c r="A11" s="148" t="s">
        <v>360</v>
      </c>
      <c r="B11" s="149"/>
      <c r="C11" s="149"/>
      <c r="D11" s="149"/>
      <c r="E11" s="149"/>
      <c r="F11" s="149"/>
      <c r="G11" s="149"/>
    </row>
    <row r="12" spans="1:7" ht="45" customHeight="1" x14ac:dyDescent="0.25">
      <c r="A12" s="148" t="s">
        <v>114</v>
      </c>
      <c r="B12" s="148"/>
      <c r="C12" s="149" t="s">
        <v>115</v>
      </c>
      <c r="D12" s="149"/>
      <c r="E12" s="149"/>
      <c r="F12" s="149"/>
      <c r="G12" s="150"/>
    </row>
    <row r="13" spans="1:7" ht="45" customHeight="1" x14ac:dyDescent="0.25">
      <c r="A13" s="55"/>
      <c r="B13" s="55"/>
      <c r="C13" s="56"/>
      <c r="D13" s="56"/>
      <c r="E13" s="56"/>
      <c r="F13" s="56"/>
      <c r="G13" s="56"/>
    </row>
    <row r="15" spans="1:7" x14ac:dyDescent="0.25">
      <c r="A15" s="38" t="s">
        <v>93</v>
      </c>
      <c r="B15" s="58"/>
      <c r="C15" s="126" t="s">
        <v>105</v>
      </c>
      <c r="D15" s="126"/>
      <c r="E15" s="126"/>
    </row>
    <row r="16" spans="1:7" x14ac:dyDescent="0.25">
      <c r="A16" s="38" t="s">
        <v>94</v>
      </c>
      <c r="B16" s="40" t="str">
        <f>IF(ISBLANK(B15),"",IF(B3=B15,"Kontrolle erfolgreich - check ok","FEHLER - ERROR"))</f>
        <v/>
      </c>
      <c r="C16" s="38" t="s">
        <v>106</v>
      </c>
    </row>
    <row r="17" spans="2:2" x14ac:dyDescent="0.25">
      <c r="B17" s="40" t="str">
        <f>IF(ISBLANK(B15),"",IF(ISERROR(FIND("@",B15,1)),"keine gültige eMail-Adresse",IF((VALUE(FIND("@",B15,1))&gt;1),"","keine gültige eMail-Adresse!")))</f>
        <v/>
      </c>
    </row>
    <row r="18" spans="2:2" x14ac:dyDescent="0.25">
      <c r="B18" s="40" t="str">
        <f>IF(ISBLANK(B15),"",IF(ISERROR(FIND("@",B15,1)),"no valid eMail-adress",IF((VALUE(FIND("@",B15,1))&gt;1),"","no valid eMail-address!")))</f>
        <v/>
      </c>
    </row>
    <row r="19" spans="2:2" x14ac:dyDescent="0.25">
      <c r="B19" s="38" t="str">
        <f>IF(ISBLANK(B15),"",IF(ISERROR(FIND("; ",B15,1)),"",IF((VALUE(FIND("; ",B15,1))&gt;8),"","Achtung - die zweite eMail-Adresse wurde nicht korrekt eingegeben")))</f>
        <v/>
      </c>
    </row>
  </sheetData>
  <sheetProtection algorithmName="SHA-512" hashValue="moa/fA2zflM5/R8Xfnz0lIAlIwVsTbsaAipGG3tZDIRGI4j8e7ZkNp1Ag/1ws3Vd8HGkwCyAgEryGDPojhRO2w==" saltValue="13q+RD9verm56cLQHnxYAw==" spinCount="100000" sheet="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1"/>
  <sheetViews>
    <sheetView workbookViewId="0">
      <selection activeCell="B12" sqref="B12"/>
    </sheetView>
  </sheetViews>
  <sheetFormatPr baseColWidth="10" defaultRowHeight="13.8" x14ac:dyDescent="0.25"/>
  <cols>
    <col min="1" max="1" width="39.44140625" bestFit="1" customWidth="1"/>
    <col min="2" max="2" width="33.109375" bestFit="1" customWidth="1"/>
  </cols>
  <sheetData>
    <row r="1" spans="1:7" x14ac:dyDescent="0.25">
      <c r="A1" t="s">
        <v>9</v>
      </c>
      <c r="B1" s="4" t="str">
        <f>IF(ISNUMBER(VALUE(Ergebnisse!G1)),IF(VALUE(Ergebnisse!G1)&gt;0,VALUE(Ergebnisse!G1),""),"")</f>
        <v/>
      </c>
      <c r="D1" t="s">
        <v>16</v>
      </c>
    </row>
    <row r="2" spans="1:7" x14ac:dyDescent="0.25">
      <c r="A2" t="s">
        <v>2</v>
      </c>
      <c r="B2" s="4" t="str">
        <f>IF(ISNUMBER(VALUE(Ergebnisse!G2)),IF(VALUE(Ergebnisse!G2)&gt;0,VALUE(Ergebnisse!G2),""),"")</f>
        <v/>
      </c>
    </row>
    <row r="3" spans="1:7" x14ac:dyDescent="0.25">
      <c r="A3" t="s">
        <v>10</v>
      </c>
      <c r="B3" s="35" t="s">
        <v>180</v>
      </c>
      <c r="D3" t="s">
        <v>15</v>
      </c>
    </row>
    <row r="4" spans="1:7" x14ac:dyDescent="0.25">
      <c r="A4" t="s">
        <v>11</v>
      </c>
      <c r="B4" s="4">
        <v>2022</v>
      </c>
      <c r="D4" s="9">
        <v>2</v>
      </c>
    </row>
    <row r="5" spans="1:7" x14ac:dyDescent="0.25">
      <c r="A5" t="s">
        <v>12</v>
      </c>
      <c r="B5" s="4" t="str">
        <f>D8</f>
        <v>N</v>
      </c>
      <c r="D5" t="str">
        <f>IF(D4=2,"N","J")</f>
        <v>N</v>
      </c>
      <c r="F5">
        <v>1</v>
      </c>
      <c r="G5" s="50" t="s">
        <v>111</v>
      </c>
    </row>
    <row r="6" spans="1:7" x14ac:dyDescent="0.25">
      <c r="A6" t="s">
        <v>41</v>
      </c>
      <c r="B6" s="4">
        <f>Ergebnisse!G3</f>
        <v>1</v>
      </c>
      <c r="F6">
        <v>2</v>
      </c>
      <c r="G6" s="50" t="s">
        <v>112</v>
      </c>
    </row>
    <row r="7" spans="1:7" x14ac:dyDescent="0.25">
      <c r="A7" t="s">
        <v>45</v>
      </c>
      <c r="B7" s="36">
        <f>Ergebnisse!E5</f>
        <v>44948</v>
      </c>
    </row>
    <row r="8" spans="1:7" x14ac:dyDescent="0.25">
      <c r="A8" t="s">
        <v>13</v>
      </c>
      <c r="B8" s="4">
        <v>9</v>
      </c>
      <c r="D8" t="str">
        <f>LEFT(D5,1)</f>
        <v>N</v>
      </c>
    </row>
    <row r="9" spans="1:7" x14ac:dyDescent="0.25">
      <c r="A9" t="s">
        <v>14</v>
      </c>
      <c r="B9" s="4">
        <v>2</v>
      </c>
    </row>
    <row r="10" spans="1:7" x14ac:dyDescent="0.25">
      <c r="A10" t="s">
        <v>361</v>
      </c>
      <c r="B10" s="151">
        <f>Kontakt!B2</f>
        <v>0</v>
      </c>
    </row>
    <row r="11" spans="1:7" x14ac:dyDescent="0.25">
      <c r="A11" t="s">
        <v>362</v>
      </c>
      <c r="B11" s="152">
        <f>IF(Kontakt!B3=Kontakt!B15,Kontakt!B3,0)</f>
        <v>0</v>
      </c>
    </row>
    <row r="12" spans="1:7" x14ac:dyDescent="0.25">
      <c r="A12" s="50" t="s">
        <v>363</v>
      </c>
      <c r="B12" s="152">
        <v>1</v>
      </c>
    </row>
    <row r="13" spans="1:7" x14ac:dyDescent="0.25">
      <c r="A13" t="s">
        <v>20</v>
      </c>
      <c r="B13" s="2" t="str">
        <f>Ergebnisse!A22</f>
        <v>Wasser</v>
      </c>
      <c r="C13" s="2" t="str">
        <f>Ergebnisse!B22</f>
        <v>g/100 g Probe</v>
      </c>
    </row>
    <row r="14" spans="1:7" x14ac:dyDescent="0.25">
      <c r="A14" t="s">
        <v>21</v>
      </c>
      <c r="B14" s="2" t="str">
        <f>Ergebnisse!A23</f>
        <v>Fett</v>
      </c>
      <c r="C14" s="2" t="str">
        <f>Ergebnisse!B23</f>
        <v>g/100 g Probe</v>
      </c>
    </row>
    <row r="15" spans="1:7" x14ac:dyDescent="0.25">
      <c r="A15" t="s">
        <v>22</v>
      </c>
      <c r="B15" s="2" t="str">
        <f>Ergebnisse!A24</f>
        <v>Rohprotein (N * 6,25)</v>
      </c>
      <c r="C15" s="2" t="str">
        <f>Ergebnisse!B24</f>
        <v>g/100 g Probe</v>
      </c>
    </row>
    <row r="16" spans="1:7" x14ac:dyDescent="0.25">
      <c r="A16" t="s">
        <v>29</v>
      </c>
      <c r="B16" s="2" t="str">
        <f>Ergebnisse!A25</f>
        <v>Lactose, wasserfrei</v>
      </c>
      <c r="C16" s="2" t="str">
        <f>Ergebnisse!B25</f>
        <v>g/100 g Probe</v>
      </c>
    </row>
    <row r="17" spans="1:3" x14ac:dyDescent="0.25">
      <c r="A17" t="s">
        <v>30</v>
      </c>
      <c r="B17" s="2" t="str">
        <f>Ergebnisse!A26</f>
        <v>Asche</v>
      </c>
      <c r="C17" s="2" t="str">
        <f>Ergebnisse!B26</f>
        <v>g/100 g Probe</v>
      </c>
    </row>
    <row r="18" spans="1:3" x14ac:dyDescent="0.25">
      <c r="A18" t="s">
        <v>31</v>
      </c>
      <c r="B18" s="2" t="str">
        <f>Ergebnisse!A27</f>
        <v>Kochsalz (über Chlorid)</v>
      </c>
      <c r="C18" s="2" t="str">
        <f>Ergebnisse!B27</f>
        <v>g/100 g Probe</v>
      </c>
    </row>
    <row r="19" spans="1:3" x14ac:dyDescent="0.25">
      <c r="A19" t="s">
        <v>32</v>
      </c>
      <c r="B19" s="2" t="str">
        <f>Ergebnisse!A28</f>
        <v>Gesamtphosphor, 
berechnet als P2O5</v>
      </c>
      <c r="C19" s="2" t="str">
        <f>Ergebnisse!B28</f>
        <v>g/100 g Probe</v>
      </c>
    </row>
    <row r="20" spans="1:3" x14ac:dyDescent="0.25">
      <c r="A20" t="s">
        <v>33</v>
      </c>
      <c r="B20" s="2" t="str">
        <f>Ergebnisse!A29</f>
        <v>Nitrat (als NO3-)</v>
      </c>
      <c r="C20" s="2" t="str">
        <f>Ergebnisse!B29</f>
        <v>mg/kg Probe</v>
      </c>
    </row>
    <row r="21" spans="1:3" x14ac:dyDescent="0.25">
      <c r="A21" t="s">
        <v>107</v>
      </c>
      <c r="B21" s="2" t="str">
        <f>Ergebnisse!A31</f>
        <v>Natrium</v>
      </c>
      <c r="C21" s="2" t="str">
        <f>Ergebnisse!B31</f>
        <v>g/100 g Probe</v>
      </c>
    </row>
  </sheetData>
  <sheetProtection algorithmName="SHA-512" hashValue="NPMyK38m3tNYbZnQA+N4MEXUcGs5vjm3m3rmC9UK7wtiQ+L8KuuMSmVxFJM1vu3TOeQx0cVF7FMTkALn6CQA5A==" saltValue="rAzRuHWV4n2vmSX+ZxVlxg=="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5"/>
  <sheetViews>
    <sheetView zoomScaleNormal="100" workbookViewId="0">
      <selection activeCell="D22" sqref="D22"/>
    </sheetView>
  </sheetViews>
  <sheetFormatPr baseColWidth="10" defaultColWidth="11.44140625" defaultRowHeight="13.8" x14ac:dyDescent="0.25"/>
  <cols>
    <col min="1" max="1" width="26.6640625" style="12" customWidth="1"/>
    <col min="2" max="2" width="13.44140625" style="12" customWidth="1"/>
    <col min="3" max="3" width="11.6640625" style="12" customWidth="1"/>
    <col min="4" max="5" width="10.6640625" style="12" customWidth="1"/>
    <col min="6" max="6" width="11.21875" style="12" customWidth="1"/>
    <col min="7" max="7" width="10.6640625" style="12" customWidth="1"/>
    <col min="8" max="9" width="5.6640625" style="12" customWidth="1"/>
    <col min="10" max="10" width="10.6640625" style="12" customWidth="1"/>
    <col min="11" max="11" width="7.6640625" style="12" customWidth="1"/>
    <col min="12" max="12" width="10.6640625" style="12" customWidth="1"/>
    <col min="13" max="16384" width="11.44140625" style="12"/>
  </cols>
  <sheetData>
    <row r="1" spans="1:12" s="16" customFormat="1" ht="25.95" customHeight="1" x14ac:dyDescent="0.25">
      <c r="A1" s="89" t="s">
        <v>63</v>
      </c>
      <c r="B1" s="90"/>
      <c r="D1" s="127" t="s">
        <v>176</v>
      </c>
      <c r="E1" s="128"/>
      <c r="F1" s="128"/>
      <c r="G1" s="105" t="s">
        <v>353</v>
      </c>
    </row>
    <row r="2" spans="1:12" s="16" customFormat="1" ht="25.95" customHeight="1" x14ac:dyDescent="0.25">
      <c r="A2" s="89" t="s">
        <v>285</v>
      </c>
      <c r="B2" s="90"/>
      <c r="D2" s="129" t="s">
        <v>175</v>
      </c>
      <c r="E2" s="130"/>
      <c r="F2" s="130"/>
      <c r="G2" s="105" t="s">
        <v>353</v>
      </c>
    </row>
    <row r="3" spans="1:12" s="16" customFormat="1" ht="12.15" customHeight="1" x14ac:dyDescent="0.25">
      <c r="A3" s="89"/>
      <c r="B3" s="90"/>
      <c r="D3" s="131" t="s">
        <v>46</v>
      </c>
      <c r="E3" s="132"/>
      <c r="F3" s="132"/>
      <c r="G3" s="91">
        <v>1</v>
      </c>
    </row>
    <row r="4" spans="1:12" ht="21.9" customHeight="1" x14ac:dyDescent="0.35">
      <c r="A4" s="10" t="s">
        <v>7</v>
      </c>
      <c r="B4" s="12" t="s">
        <v>3</v>
      </c>
      <c r="E4" s="30" t="s">
        <v>42</v>
      </c>
      <c r="F4" s="44" t="str">
        <f>IF(G1="?","",IF(ISNUMBER(VALUE(G1)),"","Bitte nur Ziffern eingeben (numbers only)"))</f>
        <v/>
      </c>
      <c r="G4" s="29" t="s">
        <v>364</v>
      </c>
      <c r="H4" s="13"/>
    </row>
    <row r="5" spans="1:12" ht="21.9" customHeight="1" x14ac:dyDescent="0.35">
      <c r="A5" s="13" t="s">
        <v>64</v>
      </c>
      <c r="E5" s="60">
        <v>44948</v>
      </c>
      <c r="F5" s="44" t="str">
        <f>IF(G2="?","",IF(ISNUMBER(VALUE(G2)),"","Bitte nur Ziffern eingeben (numbers only)"))</f>
        <v/>
      </c>
      <c r="G5" s="11"/>
      <c r="H5" s="13"/>
    </row>
    <row r="6" spans="1:12" ht="12.15" customHeight="1" x14ac:dyDescent="0.25"/>
    <row r="7" spans="1:12" s="53" customFormat="1" ht="37.950000000000003" customHeight="1" x14ac:dyDescent="0.25">
      <c r="A7" s="133" t="s">
        <v>96</v>
      </c>
      <c r="B7" s="133"/>
      <c r="C7" s="133"/>
      <c r="D7" s="133"/>
      <c r="E7" s="133"/>
      <c r="F7" s="133"/>
      <c r="G7" s="133"/>
      <c r="H7" s="133"/>
      <c r="I7" s="133"/>
      <c r="J7" s="133"/>
      <c r="K7" s="133"/>
      <c r="L7" s="133"/>
    </row>
    <row r="8" spans="1:12" s="53" customFormat="1" ht="70.2" customHeight="1" x14ac:dyDescent="0.25">
      <c r="A8" s="133" t="s">
        <v>177</v>
      </c>
      <c r="B8" s="133"/>
      <c r="C8" s="133"/>
      <c r="D8" s="133"/>
      <c r="E8" s="133"/>
      <c r="F8" s="133"/>
      <c r="G8" s="133"/>
      <c r="H8" s="126"/>
      <c r="I8" s="126"/>
      <c r="J8" s="126"/>
      <c r="K8" s="126"/>
      <c r="L8" s="126"/>
    </row>
    <row r="9" spans="1:12" s="53" customFormat="1" ht="37.950000000000003" customHeight="1" x14ac:dyDescent="0.25">
      <c r="A9" s="133" t="s">
        <v>109</v>
      </c>
      <c r="B9" s="133"/>
      <c r="C9" s="133"/>
      <c r="D9" s="133"/>
      <c r="E9" s="133"/>
      <c r="F9" s="133"/>
      <c r="G9" s="133"/>
      <c r="H9" s="126"/>
      <c r="I9" s="126"/>
      <c r="J9" s="126"/>
      <c r="K9" s="126"/>
      <c r="L9" s="126"/>
    </row>
    <row r="10" spans="1:12" s="53" customFormat="1" ht="37.950000000000003" customHeight="1" x14ac:dyDescent="0.25">
      <c r="A10" s="133" t="s">
        <v>110</v>
      </c>
      <c r="B10" s="133"/>
      <c r="C10" s="133"/>
      <c r="D10" s="133"/>
      <c r="E10" s="133"/>
      <c r="F10" s="133"/>
      <c r="G10" s="133"/>
      <c r="H10" s="126"/>
      <c r="I10" s="126"/>
      <c r="J10" s="126"/>
      <c r="K10" s="126"/>
      <c r="L10" s="126"/>
    </row>
    <row r="11" spans="1:12" s="53" customFormat="1" ht="37.950000000000003" customHeight="1" x14ac:dyDescent="0.25">
      <c r="A11" s="133" t="s">
        <v>65</v>
      </c>
      <c r="B11" s="133"/>
      <c r="C11" s="133"/>
      <c r="D11" s="133"/>
      <c r="E11" s="133"/>
      <c r="F11" s="133"/>
      <c r="G11" s="133"/>
      <c r="H11" s="126"/>
      <c r="I11" s="126"/>
      <c r="J11" s="126"/>
      <c r="K11" s="126"/>
      <c r="L11" s="126"/>
    </row>
    <row r="12" spans="1:12" s="53" customFormat="1" ht="37.950000000000003" hidden="1" customHeight="1" x14ac:dyDescent="0.25">
      <c r="A12" s="133"/>
      <c r="B12" s="133"/>
      <c r="C12" s="133"/>
      <c r="D12" s="133"/>
      <c r="E12" s="133"/>
      <c r="F12" s="133"/>
      <c r="G12" s="133"/>
      <c r="H12" s="126"/>
      <c r="I12" s="126"/>
      <c r="J12" s="126"/>
      <c r="K12" s="126"/>
      <c r="L12" s="126"/>
    </row>
    <row r="13" spans="1:12" s="53" customFormat="1" ht="37.950000000000003" hidden="1" customHeight="1" x14ac:dyDescent="0.25">
      <c r="A13" s="133"/>
      <c r="B13" s="133"/>
      <c r="C13" s="133"/>
      <c r="D13" s="133"/>
      <c r="E13" s="133"/>
      <c r="F13" s="133"/>
      <c r="G13" s="133"/>
      <c r="H13" s="126"/>
      <c r="I13" s="126"/>
      <c r="J13" s="126"/>
      <c r="K13" s="126"/>
      <c r="L13" s="126"/>
    </row>
    <row r="14" spans="1:12" s="53" customFormat="1" ht="39.9" customHeight="1" x14ac:dyDescent="0.25">
      <c r="A14" s="133" t="s">
        <v>108</v>
      </c>
      <c r="B14" s="133"/>
      <c r="C14" s="133"/>
      <c r="D14" s="133"/>
      <c r="E14" s="133"/>
      <c r="F14" s="133"/>
      <c r="G14" s="133"/>
      <c r="H14" s="126"/>
      <c r="I14" s="126"/>
      <c r="J14" s="126"/>
      <c r="K14" s="126"/>
      <c r="L14" s="126"/>
    </row>
    <row r="15" spans="1:12" s="53" customFormat="1" ht="20.100000000000001" customHeight="1" x14ac:dyDescent="0.25">
      <c r="A15" s="140"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5" s="140"/>
      <c r="C15" s="140"/>
      <c r="D15" s="140"/>
      <c r="E15" s="140"/>
      <c r="F15" s="140"/>
      <c r="G15" s="140"/>
      <c r="H15" s="126"/>
      <c r="I15" s="126"/>
      <c r="J15" s="126"/>
      <c r="K15" s="126"/>
      <c r="L15" s="126"/>
    </row>
    <row r="16" spans="1:12" s="53" customFormat="1" ht="20.100000000000001" customHeight="1" x14ac:dyDescent="0.25">
      <c r="A16" s="140" t="str">
        <f>IF(OR(OR(G1="?",ISBLANK(G1)),OR(G2="?",ISBLANK(G2))),"Nur wenn diese beiden Felder korrekt ausgefüllt sind, kann der Absender dieser Tabelle identifiziert werden.","")</f>
        <v>Nur wenn diese beiden Felder korrekt ausgefüllt sind, kann der Absender dieser Tabelle identifiziert werden.</v>
      </c>
      <c r="B16" s="140"/>
      <c r="C16" s="140"/>
      <c r="D16" s="140"/>
      <c r="E16" s="140"/>
      <c r="F16" s="140"/>
      <c r="G16" s="140"/>
      <c r="H16" s="126"/>
      <c r="I16" s="126"/>
      <c r="J16" s="126"/>
      <c r="K16" s="126"/>
      <c r="L16" s="126"/>
    </row>
    <row r="17" spans="1:12" s="16" customFormat="1" ht="25.95" customHeight="1" x14ac:dyDescent="0.35">
      <c r="A17" s="15" t="s">
        <v>43</v>
      </c>
      <c r="B17" s="10"/>
      <c r="C17" s="13"/>
      <c r="D17" s="10"/>
      <c r="E17" s="10"/>
      <c r="F17" s="10"/>
      <c r="H17" s="10"/>
      <c r="J17" s="92"/>
      <c r="K17" s="64"/>
    </row>
    <row r="18" spans="1:12" s="16" customFormat="1" ht="35.25" hidden="1" customHeight="1" x14ac:dyDescent="0.25">
      <c r="A18" s="51"/>
      <c r="B18" s="51"/>
      <c r="C18" s="51"/>
      <c r="D18" s="51"/>
      <c r="E18" s="51"/>
      <c r="F18" s="51"/>
      <c r="G18" s="51"/>
    </row>
    <row r="19" spans="1:12" s="16" customFormat="1" ht="35.25" hidden="1" customHeight="1" x14ac:dyDescent="0.25">
      <c r="A19" s="51"/>
      <c r="B19" s="51"/>
      <c r="C19" s="51"/>
      <c r="D19" s="51"/>
      <c r="E19" s="51"/>
      <c r="F19" s="51"/>
      <c r="G19" s="51"/>
    </row>
    <row r="20" spans="1:12" ht="9.9" customHeight="1" x14ac:dyDescent="0.25">
      <c r="F20" s="93">
        <f>MAX(Natrium!$A$55:$A$73)</f>
        <v>19</v>
      </c>
      <c r="G20" s="93">
        <f>MAX(Natrium!$A$14:$A$23)</f>
        <v>10</v>
      </c>
      <c r="H20" s="93">
        <f>MAX(Natrium!$A$27:$A$32)</f>
        <v>6</v>
      </c>
      <c r="I20" s="93">
        <f>MAX(Natrium!$A$27:$A$32)</f>
        <v>6</v>
      </c>
      <c r="J20" s="93">
        <f>MAX(Natrium!$A$36:$A$39)</f>
        <v>4</v>
      </c>
      <c r="K20" s="93">
        <f>MAX(Natrium!$A$43:$A$51)</f>
        <v>9</v>
      </c>
      <c r="L20" s="93">
        <f>MAX(Natrium!$A$3:$A$10)</f>
        <v>8</v>
      </c>
    </row>
    <row r="21" spans="1:12" s="28" customFormat="1" ht="40.200000000000003" customHeight="1" x14ac:dyDescent="0.3">
      <c r="A21" s="61" t="s">
        <v>0</v>
      </c>
      <c r="B21" s="61" t="s">
        <v>1</v>
      </c>
      <c r="C21" s="62" t="s">
        <v>44</v>
      </c>
      <c r="D21" s="62" t="s">
        <v>5</v>
      </c>
      <c r="E21" s="62" t="s">
        <v>6</v>
      </c>
      <c r="F21" s="63" t="s">
        <v>122</v>
      </c>
      <c r="G21" s="63" t="s">
        <v>118</v>
      </c>
      <c r="H21" s="138" t="s">
        <v>119</v>
      </c>
      <c r="I21" s="138"/>
      <c r="J21" s="63" t="s">
        <v>123</v>
      </c>
      <c r="K21" s="63" t="s">
        <v>120</v>
      </c>
      <c r="L21" s="63" t="s">
        <v>121</v>
      </c>
    </row>
    <row r="22" spans="1:12" s="28" customFormat="1" ht="30.15" customHeight="1" x14ac:dyDescent="0.3">
      <c r="A22" s="46" t="s">
        <v>66</v>
      </c>
      <c r="B22" s="46" t="s">
        <v>113</v>
      </c>
      <c r="C22" s="47">
        <v>4</v>
      </c>
      <c r="D22" s="106"/>
      <c r="E22" s="106"/>
      <c r="F22" s="47">
        <f>Wasser!$B$1</f>
        <v>17</v>
      </c>
      <c r="G22" s="85"/>
      <c r="H22" s="85">
        <f>Wasser!$C$1</f>
        <v>16</v>
      </c>
      <c r="I22" s="86"/>
      <c r="J22" s="87"/>
      <c r="K22" s="87"/>
      <c r="L22" s="87"/>
    </row>
    <row r="23" spans="1:12" s="28" customFormat="1" ht="30.15" customHeight="1" x14ac:dyDescent="0.3">
      <c r="A23" s="46" t="s">
        <v>67</v>
      </c>
      <c r="B23" s="46" t="s">
        <v>113</v>
      </c>
      <c r="C23" s="47">
        <v>4</v>
      </c>
      <c r="D23" s="106"/>
      <c r="E23" s="106"/>
      <c r="F23" s="47">
        <f>Fett!$B$1</f>
        <v>21</v>
      </c>
      <c r="G23" s="85"/>
      <c r="H23" s="85">
        <f>Fett!$C$1</f>
        <v>20</v>
      </c>
      <c r="I23" s="86"/>
      <c r="J23" s="87"/>
      <c r="K23" s="87"/>
      <c r="L23" s="87"/>
    </row>
    <row r="24" spans="1:12" s="28" customFormat="1" ht="30.15" customHeight="1" x14ac:dyDescent="0.3">
      <c r="A24" s="46" t="s">
        <v>179</v>
      </c>
      <c r="B24" s="46" t="s">
        <v>113</v>
      </c>
      <c r="C24" s="47">
        <v>4</v>
      </c>
      <c r="D24" s="106"/>
      <c r="E24" s="106"/>
      <c r="F24" s="47">
        <f>Rohprotein!$B$1</f>
        <v>16</v>
      </c>
      <c r="G24" s="85"/>
      <c r="H24" s="85">
        <f>Rohprotein!$C$1</f>
        <v>15</v>
      </c>
      <c r="I24" s="86"/>
      <c r="J24" s="87"/>
      <c r="K24" s="87"/>
      <c r="L24" s="87"/>
    </row>
    <row r="25" spans="1:12" s="28" customFormat="1" ht="30.15" customHeight="1" x14ac:dyDescent="0.3">
      <c r="A25" s="46" t="s">
        <v>212</v>
      </c>
      <c r="B25" s="46" t="s">
        <v>113</v>
      </c>
      <c r="C25" s="47">
        <v>3</v>
      </c>
      <c r="D25" s="106"/>
      <c r="E25" s="106"/>
      <c r="F25" s="47">
        <f>Lactose!B1</f>
        <v>23</v>
      </c>
      <c r="G25" s="85"/>
      <c r="H25" s="85">
        <f>Lactose!$C$1</f>
        <v>22</v>
      </c>
      <c r="I25" s="86"/>
      <c r="J25" s="87"/>
      <c r="K25" s="87"/>
      <c r="L25" s="87"/>
    </row>
    <row r="26" spans="1:12" s="28" customFormat="1" ht="30.15" customHeight="1" x14ac:dyDescent="0.3">
      <c r="A26" s="46" t="s">
        <v>68</v>
      </c>
      <c r="B26" s="46" t="s">
        <v>113</v>
      </c>
      <c r="C26" s="47">
        <v>3</v>
      </c>
      <c r="D26" s="106"/>
      <c r="E26" s="106"/>
      <c r="F26" s="47">
        <f>Asche!B1</f>
        <v>17</v>
      </c>
      <c r="G26" s="85"/>
      <c r="H26" s="85">
        <f>Asche!$C$1</f>
        <v>16</v>
      </c>
      <c r="I26" s="86"/>
      <c r="J26" s="87"/>
      <c r="K26" s="87"/>
      <c r="L26" s="87"/>
    </row>
    <row r="27" spans="1:12" s="28" customFormat="1" ht="30.15" customHeight="1" x14ac:dyDescent="0.3">
      <c r="A27" s="46" t="s">
        <v>117</v>
      </c>
      <c r="B27" s="46" t="s">
        <v>113</v>
      </c>
      <c r="C27" s="47">
        <v>3</v>
      </c>
      <c r="D27" s="106"/>
      <c r="E27" s="106"/>
      <c r="F27" s="47">
        <f>Kochsalz!$B$1</f>
        <v>25</v>
      </c>
      <c r="G27" s="85"/>
      <c r="H27" s="85">
        <f>Kochsalz!$C$1</f>
        <v>24</v>
      </c>
      <c r="I27" s="86"/>
      <c r="J27" s="87"/>
      <c r="K27" s="87"/>
      <c r="L27" s="87"/>
    </row>
    <row r="28" spans="1:12" s="28" customFormat="1" ht="40.200000000000003" customHeight="1" x14ac:dyDescent="0.3">
      <c r="A28" s="46" t="s">
        <v>349</v>
      </c>
      <c r="B28" s="46" t="s">
        <v>113</v>
      </c>
      <c r="C28" s="47">
        <v>3</v>
      </c>
      <c r="D28" s="106"/>
      <c r="E28" s="106"/>
      <c r="F28" s="47">
        <f>Gesamtphosphor!$B$1</f>
        <v>27</v>
      </c>
      <c r="G28" s="85"/>
      <c r="H28" s="85">
        <f>Gesamtphosphor!C1</f>
        <v>26</v>
      </c>
      <c r="I28" s="86"/>
      <c r="J28" s="87"/>
      <c r="K28" s="87"/>
      <c r="L28" s="87"/>
    </row>
    <row r="29" spans="1:12" s="28" customFormat="1" ht="30.15" customHeight="1" x14ac:dyDescent="0.3">
      <c r="A29" s="46" t="s">
        <v>284</v>
      </c>
      <c r="B29" s="46" t="s">
        <v>213</v>
      </c>
      <c r="C29" s="47">
        <v>3</v>
      </c>
      <c r="D29" s="106"/>
      <c r="E29" s="106"/>
      <c r="F29" s="47">
        <f>Nitrat!B1</f>
        <v>26</v>
      </c>
      <c r="G29" s="85"/>
      <c r="H29" s="85">
        <f>Nitrat!C1</f>
        <v>25</v>
      </c>
      <c r="I29" s="86"/>
      <c r="J29" s="87"/>
      <c r="K29" s="87"/>
      <c r="L29" s="87"/>
    </row>
    <row r="30" spans="1:12" s="28" customFormat="1" ht="30.15" hidden="1" customHeight="1" x14ac:dyDescent="0.3">
      <c r="A30" s="46" t="s">
        <v>214</v>
      </c>
      <c r="B30" s="46" t="s">
        <v>213</v>
      </c>
      <c r="C30" s="47">
        <v>3</v>
      </c>
      <c r="D30" s="106"/>
      <c r="E30" s="106"/>
      <c r="F30" s="47">
        <f>Natamycin!$B$1</f>
        <v>7</v>
      </c>
      <c r="G30" s="86"/>
      <c r="H30" s="86">
        <f>Natamycin!C1</f>
        <v>7</v>
      </c>
      <c r="I30" s="88"/>
      <c r="J30" s="87"/>
      <c r="K30" s="87"/>
      <c r="L30" s="87"/>
    </row>
    <row r="31" spans="1:12" ht="30.15" customHeight="1" x14ac:dyDescent="0.25">
      <c r="A31" s="46" t="s">
        <v>116</v>
      </c>
      <c r="B31" s="46" t="s">
        <v>113</v>
      </c>
      <c r="C31" s="47">
        <v>3</v>
      </c>
      <c r="D31" s="106"/>
      <c r="E31" s="106"/>
      <c r="F31" s="47">
        <f>Natrium!B54</f>
        <v>19</v>
      </c>
      <c r="G31" s="47">
        <f>Natrium!B13</f>
        <v>10</v>
      </c>
      <c r="H31" s="47">
        <f>Natrium!B26</f>
        <v>6</v>
      </c>
      <c r="I31" s="47">
        <f>Natrium!C26</f>
        <v>6</v>
      </c>
      <c r="J31" s="47">
        <f>Natrium!B35</f>
        <v>4</v>
      </c>
      <c r="K31" s="47">
        <f>Natrium!B42</f>
        <v>9</v>
      </c>
      <c r="L31" s="47">
        <f>Natrium!B2</f>
        <v>8</v>
      </c>
    </row>
    <row r="32" spans="1:12" s="16" customFormat="1" ht="30.15" customHeight="1" x14ac:dyDescent="0.25">
      <c r="A32" s="84" t="s">
        <v>69</v>
      </c>
    </row>
    <row r="33" spans="1:12" ht="9.9" hidden="1" customHeight="1" x14ac:dyDescent="0.3">
      <c r="A33" s="14"/>
    </row>
    <row r="34" spans="1:12" ht="18" customHeight="1" x14ac:dyDescent="0.25">
      <c r="A34" s="70" t="str">
        <f>A22</f>
        <v>Wasser</v>
      </c>
      <c r="B34" s="135" t="b">
        <f>ISBLANK(VLOOKUP(F22,Wasser!A3:C24,3))</f>
        <v>1</v>
      </c>
      <c r="C34" s="136"/>
      <c r="D34" s="136"/>
      <c r="E34" s="136"/>
      <c r="F34" s="136"/>
      <c r="G34" s="136"/>
      <c r="H34" s="136"/>
      <c r="I34" s="136"/>
      <c r="J34" s="136"/>
      <c r="K34" s="136"/>
      <c r="L34" s="136"/>
    </row>
    <row r="35" spans="1:12" ht="31.2" customHeight="1" x14ac:dyDescent="0.25">
      <c r="A35" s="48" t="str">
        <f>IF(F22=H22,"bitte eingeben:",IF(B34,"","Art der Modifikation:"))</f>
        <v/>
      </c>
      <c r="B35" s="137"/>
      <c r="C35" s="137"/>
      <c r="D35" s="137"/>
      <c r="E35" s="137"/>
      <c r="F35" s="137"/>
      <c r="G35" s="137"/>
      <c r="H35" s="137"/>
      <c r="I35" s="137"/>
      <c r="J35" s="137"/>
      <c r="K35" s="137"/>
      <c r="L35" s="137"/>
    </row>
    <row r="36" spans="1:12" ht="18" customHeight="1" x14ac:dyDescent="0.3">
      <c r="A36" s="71" t="str">
        <f>A23</f>
        <v>Fett</v>
      </c>
      <c r="B36" s="134" t="b">
        <f>ISBLANK(VLOOKUP(F23,Fett!A3:C29,3))</f>
        <v>1</v>
      </c>
      <c r="C36" s="134"/>
      <c r="D36" s="134"/>
      <c r="E36" s="134"/>
      <c r="F36" s="134"/>
      <c r="G36" s="134"/>
      <c r="H36" s="134"/>
      <c r="I36" s="134"/>
      <c r="J36" s="134"/>
      <c r="K36" s="134"/>
      <c r="L36" s="134"/>
    </row>
    <row r="37" spans="1:12" ht="31.2" customHeight="1" x14ac:dyDescent="0.25">
      <c r="A37" s="48" t="str">
        <f>IF(F23=H23,"bitte eingeben:",IF(B36,"","Art der Modifikation:"))</f>
        <v/>
      </c>
      <c r="B37" s="137"/>
      <c r="C37" s="137"/>
      <c r="D37" s="137"/>
      <c r="E37" s="137"/>
      <c r="F37" s="137"/>
      <c r="G37" s="137"/>
      <c r="H37" s="137"/>
      <c r="I37" s="137"/>
      <c r="J37" s="137"/>
      <c r="K37" s="137"/>
      <c r="L37" s="137"/>
    </row>
    <row r="38" spans="1:12" ht="18" customHeight="1" x14ac:dyDescent="0.25">
      <c r="A38" s="70" t="str">
        <f>A24</f>
        <v>Rohprotein (N * 6,25)</v>
      </c>
      <c r="B38" s="134" t="b">
        <f>ISBLANK(VLOOKUP(F24,Rohprotein!A3:C24,3))</f>
        <v>1</v>
      </c>
      <c r="C38" s="134"/>
      <c r="D38" s="134"/>
      <c r="E38" s="134"/>
      <c r="F38" s="134"/>
      <c r="G38" s="134"/>
      <c r="H38" s="134"/>
      <c r="I38" s="134"/>
      <c r="J38" s="134"/>
      <c r="K38" s="134"/>
      <c r="L38" s="134"/>
    </row>
    <row r="39" spans="1:12" ht="31.2" customHeight="1" x14ac:dyDescent="0.25">
      <c r="A39" s="48" t="str">
        <f>IF(F24=H24,"bitte eingeben:",IF(B38,"","Art der Modifikation:"))</f>
        <v/>
      </c>
      <c r="B39" s="137"/>
      <c r="C39" s="137"/>
      <c r="D39" s="137"/>
      <c r="E39" s="137"/>
      <c r="F39" s="137"/>
      <c r="G39" s="137"/>
      <c r="H39" s="137"/>
      <c r="I39" s="137"/>
      <c r="J39" s="137"/>
      <c r="K39" s="137"/>
      <c r="L39" s="137"/>
    </row>
    <row r="40" spans="1:12" ht="18" customHeight="1" x14ac:dyDescent="0.3">
      <c r="A40" s="71" t="str">
        <f>A25</f>
        <v>Lactose, wasserfrei</v>
      </c>
      <c r="B40" s="134" t="b">
        <f>ISBLANK(VLOOKUP(F25,Lactose!A3:C24,3))</f>
        <v>1</v>
      </c>
      <c r="C40" s="134"/>
      <c r="D40" s="134"/>
      <c r="E40" s="134"/>
      <c r="F40" s="134"/>
      <c r="G40" s="134"/>
      <c r="H40" s="134"/>
      <c r="I40" s="134"/>
      <c r="J40" s="134"/>
      <c r="K40" s="134"/>
      <c r="L40" s="134"/>
    </row>
    <row r="41" spans="1:12" ht="31.2" customHeight="1" x14ac:dyDescent="0.25">
      <c r="A41" s="48" t="str">
        <f>IF(F25=H25,"bitte eingeben:",IF(B40,"","Art der Modifikation:"))</f>
        <v/>
      </c>
      <c r="B41" s="137"/>
      <c r="C41" s="137"/>
      <c r="D41" s="137"/>
      <c r="E41" s="137"/>
      <c r="F41" s="137"/>
      <c r="G41" s="137"/>
      <c r="H41" s="137"/>
      <c r="I41" s="137"/>
      <c r="J41" s="137"/>
      <c r="K41" s="137"/>
      <c r="L41" s="137"/>
    </row>
    <row r="42" spans="1:12" ht="18" customHeight="1" x14ac:dyDescent="0.25">
      <c r="A42" s="70" t="str">
        <f>A26</f>
        <v>Asche</v>
      </c>
      <c r="B42" s="134" t="b">
        <f>ISBLANK(VLOOKUP(F26,Asche!A3:C22,3))</f>
        <v>1</v>
      </c>
      <c r="C42" s="134"/>
      <c r="D42" s="134"/>
      <c r="E42" s="134"/>
      <c r="F42" s="134"/>
      <c r="G42" s="134"/>
      <c r="H42" s="134"/>
      <c r="I42" s="134"/>
      <c r="J42" s="134"/>
      <c r="K42" s="134"/>
      <c r="L42" s="134"/>
    </row>
    <row r="43" spans="1:12" ht="31.2" customHeight="1" x14ac:dyDescent="0.25">
      <c r="A43" s="48" t="str">
        <f>IF(F26=H26,"bitte eingeben:",IF(B42,"","Art der Modifikation:"))</f>
        <v/>
      </c>
      <c r="B43" s="137"/>
      <c r="C43" s="137"/>
      <c r="D43" s="137"/>
      <c r="E43" s="137"/>
      <c r="F43" s="137"/>
      <c r="G43" s="137"/>
      <c r="H43" s="137"/>
      <c r="I43" s="137"/>
      <c r="J43" s="137"/>
      <c r="K43" s="137"/>
      <c r="L43" s="137"/>
    </row>
    <row r="44" spans="1:12" ht="18" customHeight="1" x14ac:dyDescent="0.25">
      <c r="A44" s="70" t="s">
        <v>117</v>
      </c>
      <c r="B44" s="134" t="b">
        <f>ISBLANK(VLOOKUP(F27,Kochsalz!A3:C32,3))</f>
        <v>1</v>
      </c>
      <c r="C44" s="134"/>
      <c r="D44" s="134"/>
      <c r="E44" s="134"/>
      <c r="F44" s="134"/>
      <c r="G44" s="134"/>
      <c r="H44" s="134"/>
      <c r="I44" s="134"/>
      <c r="J44" s="134"/>
      <c r="K44" s="134"/>
      <c r="L44" s="134"/>
    </row>
    <row r="45" spans="1:12" ht="31.2" customHeight="1" x14ac:dyDescent="0.25">
      <c r="A45" s="48" t="str">
        <f>IF(F27=H27,"bitte eingeben:",IF(B44,"","Art der Modifikation:"))</f>
        <v/>
      </c>
      <c r="B45" s="137"/>
      <c r="C45" s="137"/>
      <c r="D45" s="137"/>
      <c r="E45" s="137"/>
      <c r="F45" s="137"/>
      <c r="G45" s="137"/>
      <c r="H45" s="137"/>
      <c r="I45" s="137"/>
      <c r="J45" s="137"/>
      <c r="K45" s="137"/>
      <c r="L45" s="137"/>
    </row>
    <row r="46" spans="1:12" ht="18" customHeight="1" x14ac:dyDescent="0.25">
      <c r="A46" s="70" t="s">
        <v>282</v>
      </c>
      <c r="B46" s="134" t="b">
        <f>ISBLANK(VLOOKUP(F28,Gesamtphosphor!A3:C43,3))</f>
        <v>1</v>
      </c>
      <c r="C46" s="134"/>
      <c r="D46" s="134"/>
      <c r="E46" s="134"/>
      <c r="F46" s="134"/>
      <c r="G46" s="134"/>
      <c r="H46" s="134"/>
      <c r="I46" s="134"/>
      <c r="J46" s="134"/>
      <c r="K46" s="134"/>
      <c r="L46" s="134"/>
    </row>
    <row r="47" spans="1:12" ht="31.2" customHeight="1" x14ac:dyDescent="0.25">
      <c r="A47" s="17" t="str">
        <f>IF(F28=H28,"bitte eingeben:",IF(B46,"","Art der Modifikation:"))</f>
        <v/>
      </c>
      <c r="B47" s="137"/>
      <c r="C47" s="137"/>
      <c r="D47" s="137"/>
      <c r="E47" s="137"/>
      <c r="F47" s="137"/>
      <c r="G47" s="137"/>
      <c r="H47" s="137"/>
      <c r="I47" s="137"/>
      <c r="J47" s="137"/>
      <c r="K47" s="137"/>
      <c r="L47" s="137"/>
    </row>
    <row r="48" spans="1:12" ht="18" customHeight="1" x14ac:dyDescent="0.25">
      <c r="A48" s="70" t="s">
        <v>283</v>
      </c>
      <c r="B48" s="134" t="b">
        <f>ISBLANK(VLOOKUP(F29,Nitrat!A3:C27,3))</f>
        <v>1</v>
      </c>
      <c r="C48" s="134"/>
      <c r="D48" s="134"/>
      <c r="E48" s="134"/>
      <c r="F48" s="134"/>
      <c r="G48" s="134"/>
      <c r="H48" s="134"/>
      <c r="I48" s="134"/>
      <c r="J48" s="134"/>
      <c r="K48" s="134"/>
      <c r="L48" s="134"/>
    </row>
    <row r="49" spans="1:12" ht="31.2" customHeight="1" x14ac:dyDescent="0.25">
      <c r="A49" s="49" t="str">
        <f>IF(F29=H29,"bitte eingeben:",IF(B48,"","Art der Modifikation:"))</f>
        <v/>
      </c>
      <c r="B49" s="137"/>
      <c r="C49" s="137"/>
      <c r="D49" s="137"/>
      <c r="E49" s="137"/>
      <c r="F49" s="137"/>
      <c r="G49" s="137"/>
      <c r="H49" s="137"/>
      <c r="I49" s="137"/>
      <c r="J49" s="137"/>
      <c r="K49" s="137"/>
      <c r="L49" s="137"/>
    </row>
    <row r="50" spans="1:12" s="16" customFormat="1" ht="18" hidden="1" customHeight="1" x14ac:dyDescent="0.25">
      <c r="A50" s="72" t="s">
        <v>214</v>
      </c>
      <c r="B50" s="135" t="b">
        <f>ISBLANK(VLOOKUP(F30,Natamycin!A3:C10,3))</f>
        <v>1</v>
      </c>
      <c r="C50" s="135"/>
      <c r="D50" s="135"/>
      <c r="E50" s="135"/>
      <c r="F50" s="135"/>
      <c r="G50" s="135"/>
      <c r="H50" s="135"/>
      <c r="I50" s="135"/>
      <c r="J50" s="135"/>
      <c r="K50" s="135"/>
      <c r="L50" s="135"/>
    </row>
    <row r="51" spans="1:12" s="16" customFormat="1" ht="31.2" hidden="1" customHeight="1" x14ac:dyDescent="0.25">
      <c r="A51" s="17" t="str">
        <f>IF(F30=H30,"bitte eingeben:",IF(B50,"","Art der Modifikation:"))</f>
        <v>bitte eingeben:</v>
      </c>
      <c r="B51" s="142"/>
      <c r="C51" s="142"/>
      <c r="D51" s="142"/>
      <c r="E51" s="142"/>
      <c r="F51" s="142"/>
      <c r="G51" s="142"/>
      <c r="H51" s="142"/>
      <c r="I51" s="142"/>
      <c r="J51" s="142"/>
      <c r="K51" s="142"/>
      <c r="L51" s="142"/>
    </row>
    <row r="52" spans="1:12" ht="18" x14ac:dyDescent="0.35">
      <c r="A52" s="83" t="s">
        <v>116</v>
      </c>
      <c r="B52" s="73"/>
      <c r="C52" s="74"/>
      <c r="D52" s="74"/>
      <c r="E52" s="75"/>
      <c r="F52" s="74"/>
      <c r="G52" s="74"/>
      <c r="H52" s="75"/>
      <c r="I52" s="73"/>
      <c r="J52" s="76"/>
      <c r="K52" s="77"/>
      <c r="L52" s="77"/>
    </row>
    <row r="53" spans="1:12" ht="18" customHeight="1" x14ac:dyDescent="0.25">
      <c r="A53" s="78" t="s">
        <v>167</v>
      </c>
      <c r="B53" s="73"/>
      <c r="C53" s="73"/>
      <c r="D53" s="73"/>
      <c r="E53" s="73"/>
      <c r="F53" s="73"/>
      <c r="G53" s="73"/>
      <c r="H53" s="73"/>
      <c r="I53" s="73"/>
      <c r="J53" s="76"/>
      <c r="K53" s="77"/>
      <c r="L53" s="77"/>
    </row>
    <row r="54" spans="1:12" x14ac:dyDescent="0.25">
      <c r="A54" s="79"/>
      <c r="B54" s="73"/>
      <c r="C54" s="73"/>
      <c r="D54" s="80"/>
      <c r="E54" s="73"/>
      <c r="F54" s="73"/>
      <c r="G54" s="73"/>
      <c r="H54" s="73"/>
      <c r="I54" s="73"/>
      <c r="J54" s="76"/>
      <c r="K54" s="77"/>
      <c r="L54" s="77"/>
    </row>
    <row r="55" spans="1:12" ht="18" customHeight="1" x14ac:dyDescent="0.25">
      <c r="A55" s="78" t="s">
        <v>171</v>
      </c>
      <c r="B55" s="73"/>
      <c r="C55" s="73"/>
      <c r="D55" s="73"/>
      <c r="E55" s="73"/>
      <c r="F55" s="73"/>
      <c r="G55" s="73"/>
      <c r="H55" s="73"/>
      <c r="I55" s="73"/>
      <c r="J55" s="76"/>
      <c r="K55" s="77"/>
      <c r="L55" s="77"/>
    </row>
    <row r="56" spans="1:12" ht="31.2" customHeight="1" x14ac:dyDescent="0.25">
      <c r="A56" s="81" t="str">
        <f>IF(Ergebnisse!G31=Ergebnisse!G20-1,"bitte eingeben:","")</f>
        <v/>
      </c>
      <c r="B56" s="139"/>
      <c r="C56" s="139"/>
      <c r="D56" s="139"/>
      <c r="E56" s="139"/>
      <c r="F56" s="139"/>
      <c r="G56" s="139"/>
      <c r="H56" s="139"/>
      <c r="I56" s="139"/>
      <c r="J56" s="139"/>
      <c r="K56" s="139"/>
      <c r="L56" s="139"/>
    </row>
    <row r="57" spans="1:12" ht="18" customHeight="1" x14ac:dyDescent="0.25">
      <c r="A57" s="78" t="s">
        <v>172</v>
      </c>
      <c r="B57" s="73"/>
      <c r="C57" s="73"/>
      <c r="D57" s="73"/>
      <c r="E57" s="73"/>
      <c r="F57" s="73"/>
      <c r="G57" s="73"/>
      <c r="H57" s="73"/>
      <c r="I57" s="73"/>
      <c r="J57" s="76"/>
      <c r="K57" s="77"/>
      <c r="L57" s="77"/>
    </row>
    <row r="58" spans="1:12" ht="18" customHeight="1" x14ac:dyDescent="0.25">
      <c r="A58" s="78" t="s">
        <v>173</v>
      </c>
      <c r="B58" s="73"/>
      <c r="C58" s="73"/>
      <c r="D58" s="73"/>
      <c r="E58" s="73"/>
      <c r="F58" s="73"/>
      <c r="G58" s="73"/>
      <c r="H58" s="73"/>
      <c r="I58" s="73"/>
      <c r="J58" s="76"/>
      <c r="K58" s="77"/>
      <c r="L58" s="77"/>
    </row>
    <row r="59" spans="1:12" ht="31.2" customHeight="1" x14ac:dyDescent="0.25">
      <c r="A59" s="81" t="str">
        <f>IF(OR(Ergebnisse!H31=Ergebnisse!H20-1,Ergebnisse!I31=Ergebnisse!I20-1),"bitte eingeben:","")</f>
        <v/>
      </c>
      <c r="B59" s="139"/>
      <c r="C59" s="139"/>
      <c r="D59" s="139"/>
      <c r="E59" s="139"/>
      <c r="F59" s="139"/>
      <c r="G59" s="139"/>
      <c r="H59" s="139"/>
      <c r="I59" s="139"/>
      <c r="J59" s="139"/>
      <c r="K59" s="139"/>
      <c r="L59" s="139"/>
    </row>
    <row r="60" spans="1:12" ht="18" customHeight="1" x14ac:dyDescent="0.25">
      <c r="A60" s="78" t="s">
        <v>146</v>
      </c>
      <c r="B60" s="82"/>
      <c r="C60" s="82"/>
      <c r="D60" s="82"/>
      <c r="E60" s="82"/>
      <c r="F60" s="82"/>
      <c r="G60" s="82"/>
      <c r="H60" s="82"/>
      <c r="I60" s="82"/>
      <c r="J60" s="76"/>
      <c r="K60" s="77"/>
      <c r="L60" s="77"/>
    </row>
    <row r="61" spans="1:12" ht="31.2" customHeight="1" x14ac:dyDescent="0.25">
      <c r="A61" s="81" t="str">
        <f>IF(Ergebnisse!J31=Ergebnisse!J20-1,"bitte eingeben:","")</f>
        <v/>
      </c>
      <c r="B61" s="141"/>
      <c r="C61" s="141"/>
      <c r="D61" s="141"/>
      <c r="E61" s="141"/>
      <c r="F61" s="141"/>
      <c r="G61" s="141"/>
      <c r="H61" s="141"/>
      <c r="I61" s="141"/>
      <c r="J61" s="141"/>
      <c r="K61" s="141"/>
      <c r="L61" s="141"/>
    </row>
    <row r="62" spans="1:12" ht="18" customHeight="1" x14ac:dyDescent="0.25">
      <c r="A62" s="78" t="s">
        <v>170</v>
      </c>
      <c r="B62" s="82"/>
      <c r="C62" s="82"/>
      <c r="D62" s="82"/>
      <c r="E62" s="82"/>
      <c r="F62" s="82"/>
      <c r="G62" s="82"/>
      <c r="H62" s="82"/>
      <c r="I62" s="82"/>
      <c r="J62" s="76"/>
      <c r="K62" s="77"/>
      <c r="L62" s="77"/>
    </row>
    <row r="63" spans="1:12" ht="31.2" customHeight="1" x14ac:dyDescent="0.25">
      <c r="A63" s="81" t="str">
        <f>IF(Ergebnisse!K31=Ergebnisse!K20-1,"bitte eingeben:","")</f>
        <v/>
      </c>
      <c r="B63" s="139"/>
      <c r="C63" s="139"/>
      <c r="D63" s="139"/>
      <c r="E63" s="139"/>
      <c r="F63" s="139"/>
      <c r="G63" s="139"/>
      <c r="H63" s="139"/>
      <c r="I63" s="139"/>
      <c r="J63" s="139"/>
      <c r="K63" s="139"/>
      <c r="L63" s="139"/>
    </row>
    <row r="64" spans="1:12" ht="18" customHeight="1" x14ac:dyDescent="0.25">
      <c r="A64" s="78" t="s">
        <v>174</v>
      </c>
      <c r="B64" s="73"/>
      <c r="C64" s="73"/>
      <c r="D64" s="73"/>
      <c r="E64" s="73"/>
      <c r="F64" s="73"/>
      <c r="G64" s="73"/>
      <c r="H64" s="73"/>
      <c r="I64" s="73"/>
      <c r="J64" s="76"/>
      <c r="K64" s="77"/>
      <c r="L64" s="77"/>
    </row>
    <row r="65" spans="1:12" ht="31.2" customHeight="1" x14ac:dyDescent="0.25">
      <c r="A65" s="81" t="str">
        <f>IF(Ergebnisse!F31=Ergebnisse!F20-1,"bitte eingeben:","")</f>
        <v/>
      </c>
      <c r="B65" s="139"/>
      <c r="C65" s="139"/>
      <c r="D65" s="139"/>
      <c r="E65" s="139"/>
      <c r="F65" s="139"/>
      <c r="G65" s="139"/>
      <c r="H65" s="139"/>
      <c r="I65" s="139"/>
      <c r="J65" s="139"/>
      <c r="K65" s="139"/>
      <c r="L65" s="139"/>
    </row>
  </sheetData>
  <sheetProtection algorithmName="SHA-512" hashValue="i0BzL/BnEQAAdZ7v/PQ8Y0A3uY1s5JtRn/mv1TefxiXJXR6kjZHZ1lsg+PiLVQ6JRKanmG78Z0q4Ti5JXreW2Q==" saltValue="Ghkhx/D2e/p/xIodLnThsw==" spinCount="100000" sheet="1" objects="1" scenarios="1"/>
  <mergeCells count="37">
    <mergeCell ref="B61:L61"/>
    <mergeCell ref="B45:L45"/>
    <mergeCell ref="B38:L38"/>
    <mergeCell ref="B65:L65"/>
    <mergeCell ref="B51:L51"/>
    <mergeCell ref="B46:L46"/>
    <mergeCell ref="B50:L50"/>
    <mergeCell ref="B47:L47"/>
    <mergeCell ref="B63:L63"/>
    <mergeCell ref="B44:L44"/>
    <mergeCell ref="B49:L49"/>
    <mergeCell ref="B39:L39"/>
    <mergeCell ref="B40:L40"/>
    <mergeCell ref="B41:L41"/>
    <mergeCell ref="B42:L42"/>
    <mergeCell ref="B43:L43"/>
    <mergeCell ref="H21:I21"/>
    <mergeCell ref="B59:L59"/>
    <mergeCell ref="A15:L15"/>
    <mergeCell ref="A16:L16"/>
    <mergeCell ref="B56:L56"/>
    <mergeCell ref="D1:F1"/>
    <mergeCell ref="D2:F2"/>
    <mergeCell ref="D3:F3"/>
    <mergeCell ref="A7:L7"/>
    <mergeCell ref="B48:L48"/>
    <mergeCell ref="B34:L34"/>
    <mergeCell ref="B35:L35"/>
    <mergeCell ref="B36:L36"/>
    <mergeCell ref="B37:L37"/>
    <mergeCell ref="A8:L8"/>
    <mergeCell ref="A9:L9"/>
    <mergeCell ref="A10:L10"/>
    <mergeCell ref="A11:L11"/>
    <mergeCell ref="A12:L12"/>
    <mergeCell ref="A13:L13"/>
    <mergeCell ref="A14:L14"/>
  </mergeCells>
  <phoneticPr fontId="0" type="noConversion"/>
  <conditionalFormatting sqref="H22:H25 H28:H29">
    <cfRule type="cellIs" dxfId="35" priority="28" stopIfTrue="1" operator="equal">
      <formula>6</formula>
    </cfRule>
  </conditionalFormatting>
  <conditionalFormatting sqref="I22:I29">
    <cfRule type="cellIs" dxfId="34" priority="29" stopIfTrue="1" operator="equal">
      <formula>11</formula>
    </cfRule>
  </conditionalFormatting>
  <conditionalFormatting sqref="G30">
    <cfRule type="cellIs" dxfId="33" priority="33" stopIfTrue="1" operator="equal">
      <formula>10</formula>
    </cfRule>
  </conditionalFormatting>
  <conditionalFormatting sqref="F22">
    <cfRule type="expression" dxfId="32" priority="34" stopIfTrue="1">
      <formula>$F$22-$H$22=1</formula>
    </cfRule>
  </conditionalFormatting>
  <conditionalFormatting sqref="F23">
    <cfRule type="expression" dxfId="31" priority="35" stopIfTrue="1">
      <formula>$F$23-$H$23=1</formula>
    </cfRule>
  </conditionalFormatting>
  <conditionalFormatting sqref="F24">
    <cfRule type="expression" dxfId="30" priority="36" stopIfTrue="1">
      <formula>$F$24-$H$24=1</formula>
    </cfRule>
  </conditionalFormatting>
  <conditionalFormatting sqref="F26">
    <cfRule type="expression" dxfId="29" priority="37" stopIfTrue="1">
      <formula>$F$26-$H$26=1</formula>
    </cfRule>
  </conditionalFormatting>
  <conditionalFormatting sqref="F27">
    <cfRule type="expression" dxfId="28" priority="38" stopIfTrue="1">
      <formula>$F$27-$H$27=1</formula>
    </cfRule>
  </conditionalFormatting>
  <conditionalFormatting sqref="F22:F24 F26">
    <cfRule type="expression" dxfId="27" priority="39" stopIfTrue="1">
      <formula>6-F22=0</formula>
    </cfRule>
  </conditionalFormatting>
  <conditionalFormatting sqref="F27">
    <cfRule type="expression" dxfId="26" priority="40" stopIfTrue="1">
      <formula>8-F27=0</formula>
    </cfRule>
  </conditionalFormatting>
  <conditionalFormatting sqref="F25">
    <cfRule type="expression" dxfId="25" priority="41" stopIfTrue="1">
      <formula>$F$25-$H$25=1</formula>
    </cfRule>
  </conditionalFormatting>
  <conditionalFormatting sqref="F29">
    <cfRule type="expression" dxfId="24" priority="53" stopIfTrue="1">
      <formula>$F$29-$H$29=1</formula>
    </cfRule>
  </conditionalFormatting>
  <conditionalFormatting sqref="F29">
    <cfRule type="expression" dxfId="23" priority="54" stopIfTrue="1">
      <formula>F29-H29=1</formula>
    </cfRule>
  </conditionalFormatting>
  <conditionalFormatting sqref="F28">
    <cfRule type="expression" dxfId="22" priority="55" stopIfTrue="1">
      <formula>$F$28-$H$28=1</formula>
    </cfRule>
  </conditionalFormatting>
  <conditionalFormatting sqref="F30">
    <cfRule type="expression" dxfId="21" priority="56" stopIfTrue="1">
      <formula>$F$30-$H$30=1</formula>
    </cfRule>
  </conditionalFormatting>
  <conditionalFormatting sqref="F31">
    <cfRule type="expression" dxfId="20" priority="27" stopIfTrue="1">
      <formula>$F$31-$F$20=0</formula>
    </cfRule>
  </conditionalFormatting>
  <conditionalFormatting sqref="B41">
    <cfRule type="expression" dxfId="19" priority="65" stopIfTrue="1">
      <formula>OR($F$25-$H$25=0,NOT(B40))</formula>
    </cfRule>
  </conditionalFormatting>
  <conditionalFormatting sqref="H31">
    <cfRule type="expression" dxfId="18" priority="19" stopIfTrue="1">
      <formula>H$31-$H$20=0</formula>
    </cfRule>
  </conditionalFormatting>
  <conditionalFormatting sqref="G31">
    <cfRule type="expression" dxfId="17" priority="18" stopIfTrue="1">
      <formula>G$31-$G$20=0</formula>
    </cfRule>
  </conditionalFormatting>
  <conditionalFormatting sqref="I31">
    <cfRule type="expression" dxfId="16" priority="17" stopIfTrue="1">
      <formula>I$31-$I$20=0</formula>
    </cfRule>
  </conditionalFormatting>
  <conditionalFormatting sqref="J31">
    <cfRule type="expression" dxfId="15" priority="16" stopIfTrue="1">
      <formula>J$31-$J$20=0</formula>
    </cfRule>
  </conditionalFormatting>
  <conditionalFormatting sqref="K31">
    <cfRule type="expression" dxfId="14" priority="15" stopIfTrue="1">
      <formula>K$31-$K$20=0</formula>
    </cfRule>
  </conditionalFormatting>
  <conditionalFormatting sqref="L31">
    <cfRule type="expression" dxfId="13" priority="14" stopIfTrue="1">
      <formula>L$31-$L$20=0</formula>
    </cfRule>
  </conditionalFormatting>
  <conditionalFormatting sqref="B56:H56">
    <cfRule type="expression" dxfId="12" priority="13" stopIfTrue="1">
      <formula>$G$20-$G$31=1</formula>
    </cfRule>
  </conditionalFormatting>
  <conditionalFormatting sqref="B59:I59">
    <cfRule type="expression" dxfId="11" priority="12" stopIfTrue="1">
      <formula>OR($I$31-5=0,$H$31-5=0)</formula>
    </cfRule>
  </conditionalFormatting>
  <conditionalFormatting sqref="B61:I61">
    <cfRule type="expression" dxfId="10" priority="11" stopIfTrue="1">
      <formula>$J$20-$J$31=1</formula>
    </cfRule>
  </conditionalFormatting>
  <conditionalFormatting sqref="B65:I65">
    <cfRule type="expression" dxfId="9" priority="10" stopIfTrue="1">
      <formula>$F$20-$F$31=1</formula>
    </cfRule>
  </conditionalFormatting>
  <conditionalFormatting sqref="B63:I63">
    <cfRule type="expression" dxfId="8" priority="9" stopIfTrue="1">
      <formula>$K$20-$K$31=1</formula>
    </cfRule>
  </conditionalFormatting>
  <conditionalFormatting sqref="B43">
    <cfRule type="expression" dxfId="7" priority="8" stopIfTrue="1">
      <formula>OR($F$26-$H$26=0,NOT(B42))</formula>
    </cfRule>
  </conditionalFormatting>
  <conditionalFormatting sqref="B45">
    <cfRule type="expression" dxfId="6" priority="7" stopIfTrue="1">
      <formula>OR($F$27-$H$27=0,NOT(B44))</formula>
    </cfRule>
  </conditionalFormatting>
  <conditionalFormatting sqref="B47">
    <cfRule type="expression" dxfId="5" priority="6" stopIfTrue="1">
      <formula>OR($F$28-$H$28=0,NOT(B46))</formula>
    </cfRule>
  </conditionalFormatting>
  <conditionalFormatting sqref="B49">
    <cfRule type="expression" dxfId="4" priority="5" stopIfTrue="1">
      <formula>OR($F$29-$H$29=0,NOT(B48))</formula>
    </cfRule>
  </conditionalFormatting>
  <conditionalFormatting sqref="B51">
    <cfRule type="expression" dxfId="3" priority="4" stopIfTrue="1">
      <formula>OR($F$30-$H$30=0,NOT(B50))</formula>
    </cfRule>
  </conditionalFormatting>
  <conditionalFormatting sqref="B35">
    <cfRule type="expression" dxfId="2" priority="3" stopIfTrue="1">
      <formula>OR($F$22-$H$22=0,NOT(B34))</formula>
    </cfRule>
  </conditionalFormatting>
  <conditionalFormatting sqref="B37">
    <cfRule type="expression" dxfId="1" priority="2" stopIfTrue="1">
      <formula>OR($F$23-$H$23=0,NOT(B36))</formula>
    </cfRule>
  </conditionalFormatting>
  <conditionalFormatting sqref="B39">
    <cfRule type="expression" dxfId="0" priority="1" stopIfTrue="1">
      <formula>OR($F$24-$H$24=0,NOT(B38))</formula>
    </cfRule>
  </conditionalFormatting>
  <hyperlinks>
    <hyperlink ref="B4" r:id="rId1" xr:uid="{00000000-0004-0000-0800-000000000000}"/>
  </hyperlinks>
  <pageMargins left="0.59055118110236227" right="0.59055118110236227" top="0.39370078740157483" bottom="0.39370078740157483" header="0.19685039370078741" footer="0.1968503937007874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9" max="16383" man="1"/>
    <brk id="31"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22860</xdr:colOff>
                    <xdr:row>32</xdr:row>
                    <xdr:rowOff>7620</xdr:rowOff>
                  </from>
                  <to>
                    <xdr:col>9</xdr:col>
                    <xdr:colOff>617220</xdr:colOff>
                    <xdr:row>34</xdr:row>
                    <xdr:rowOff>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22860</xdr:colOff>
                    <xdr:row>35</xdr:row>
                    <xdr:rowOff>22860</xdr:rowOff>
                  </from>
                  <to>
                    <xdr:col>9</xdr:col>
                    <xdr:colOff>617220</xdr:colOff>
                    <xdr:row>36</xdr:row>
                    <xdr:rowOff>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22860</xdr:colOff>
                    <xdr:row>37</xdr:row>
                    <xdr:rowOff>7620</xdr:rowOff>
                  </from>
                  <to>
                    <xdr:col>9</xdr:col>
                    <xdr:colOff>617220</xdr:colOff>
                    <xdr:row>38</xdr:row>
                    <xdr:rowOff>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22860</xdr:colOff>
                    <xdr:row>39</xdr:row>
                    <xdr:rowOff>7620</xdr:rowOff>
                  </from>
                  <to>
                    <xdr:col>9</xdr:col>
                    <xdr:colOff>617220</xdr:colOff>
                    <xdr:row>40</xdr:row>
                    <xdr:rowOff>0</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22860</xdr:colOff>
                    <xdr:row>41</xdr:row>
                    <xdr:rowOff>7620</xdr:rowOff>
                  </from>
                  <to>
                    <xdr:col>9</xdr:col>
                    <xdr:colOff>617220</xdr:colOff>
                    <xdr:row>42</xdr:row>
                    <xdr:rowOff>0</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22860</xdr:colOff>
                    <xdr:row>43</xdr:row>
                    <xdr:rowOff>7620</xdr:rowOff>
                  </from>
                  <to>
                    <xdr:col>9</xdr:col>
                    <xdr:colOff>617220</xdr:colOff>
                    <xdr:row>44</xdr:row>
                    <xdr:rowOff>0</xdr:rowOff>
                  </to>
                </anchor>
              </controlPr>
            </control>
          </mc:Choice>
        </mc:AlternateContent>
        <mc:AlternateContent xmlns:mc="http://schemas.openxmlformats.org/markup-compatibility/2006">
          <mc:Choice Requires="x14">
            <control shapeId="2101" r:id="rId11" name="Drop Down 53">
              <controlPr locked="0" defaultSize="0" autoLine="0" autoPict="0">
                <anchor moveWithCells="1">
                  <from>
                    <xdr:col>1</xdr:col>
                    <xdr:colOff>22860</xdr:colOff>
                    <xdr:row>45</xdr:row>
                    <xdr:rowOff>7620</xdr:rowOff>
                  </from>
                  <to>
                    <xdr:col>9</xdr:col>
                    <xdr:colOff>617220</xdr:colOff>
                    <xdr:row>46</xdr:row>
                    <xdr:rowOff>0</xdr:rowOff>
                  </to>
                </anchor>
              </controlPr>
            </control>
          </mc:Choice>
        </mc:AlternateContent>
        <mc:AlternateContent xmlns:mc="http://schemas.openxmlformats.org/markup-compatibility/2006">
          <mc:Choice Requires="x14">
            <control shapeId="2119" r:id="rId12" name="Drop Down 71">
              <controlPr locked="0" defaultSize="0" autoLine="0" autoPict="0">
                <anchor moveWithCells="1">
                  <from>
                    <xdr:col>1</xdr:col>
                    <xdr:colOff>22860</xdr:colOff>
                    <xdr:row>47</xdr:row>
                    <xdr:rowOff>7620</xdr:rowOff>
                  </from>
                  <to>
                    <xdr:col>9</xdr:col>
                    <xdr:colOff>617220</xdr:colOff>
                    <xdr:row>48</xdr:row>
                    <xdr:rowOff>0</xdr:rowOff>
                  </to>
                </anchor>
              </controlPr>
            </control>
          </mc:Choice>
        </mc:AlternateContent>
        <mc:AlternateContent xmlns:mc="http://schemas.openxmlformats.org/markup-compatibility/2006">
          <mc:Choice Requires="x14">
            <control shapeId="2139" r:id="rId13" name="Drop Down 91">
              <controlPr locked="0" defaultSize="0" autoLine="0" autoPict="0">
                <anchor moveWithCells="1">
                  <from>
                    <xdr:col>9</xdr:col>
                    <xdr:colOff>7620</xdr:colOff>
                    <xdr:row>16</xdr:row>
                    <xdr:rowOff>22860</xdr:rowOff>
                  </from>
                  <to>
                    <xdr:col>10</xdr:col>
                    <xdr:colOff>129540</xdr:colOff>
                    <xdr:row>16</xdr:row>
                    <xdr:rowOff>297180</xdr:rowOff>
                  </to>
                </anchor>
              </controlPr>
            </control>
          </mc:Choice>
        </mc:AlternateContent>
        <mc:AlternateContent xmlns:mc="http://schemas.openxmlformats.org/markup-compatibility/2006">
          <mc:Choice Requires="x14">
            <control shapeId="2141" r:id="rId14" name="Drop Down 93">
              <controlPr locked="0" defaultSize="0" autoLine="0" autoPict="0">
                <anchor moveWithCells="1">
                  <from>
                    <xdr:col>1</xdr:col>
                    <xdr:colOff>7620</xdr:colOff>
                    <xdr:row>52</xdr:row>
                    <xdr:rowOff>7620</xdr:rowOff>
                  </from>
                  <to>
                    <xdr:col>2</xdr:col>
                    <xdr:colOff>266700</xdr:colOff>
                    <xdr:row>53</xdr:row>
                    <xdr:rowOff>0</xdr:rowOff>
                  </to>
                </anchor>
              </controlPr>
            </control>
          </mc:Choice>
        </mc:AlternateContent>
        <mc:AlternateContent xmlns:mc="http://schemas.openxmlformats.org/markup-compatibility/2006">
          <mc:Choice Requires="x14">
            <control shapeId="2142" r:id="rId15" name="Drop Down 94">
              <controlPr locked="0" defaultSize="0" autoLine="0" autoPict="0">
                <anchor moveWithCells="1">
                  <from>
                    <xdr:col>1</xdr:col>
                    <xdr:colOff>7620</xdr:colOff>
                    <xdr:row>54</xdr:row>
                    <xdr:rowOff>7620</xdr:rowOff>
                  </from>
                  <to>
                    <xdr:col>9</xdr:col>
                    <xdr:colOff>617220</xdr:colOff>
                    <xdr:row>55</xdr:row>
                    <xdr:rowOff>0</xdr:rowOff>
                  </to>
                </anchor>
              </controlPr>
            </control>
          </mc:Choice>
        </mc:AlternateContent>
        <mc:AlternateContent xmlns:mc="http://schemas.openxmlformats.org/markup-compatibility/2006">
          <mc:Choice Requires="x14">
            <control shapeId="2143" r:id="rId16" name="Drop Down 95">
              <controlPr locked="0" defaultSize="0" autoLine="0" autoPict="0">
                <anchor moveWithCells="1">
                  <from>
                    <xdr:col>1</xdr:col>
                    <xdr:colOff>7620</xdr:colOff>
                    <xdr:row>56</xdr:row>
                    <xdr:rowOff>0</xdr:rowOff>
                  </from>
                  <to>
                    <xdr:col>9</xdr:col>
                    <xdr:colOff>601980</xdr:colOff>
                    <xdr:row>56</xdr:row>
                    <xdr:rowOff>213360</xdr:rowOff>
                  </to>
                </anchor>
              </controlPr>
            </control>
          </mc:Choice>
        </mc:AlternateContent>
        <mc:AlternateContent xmlns:mc="http://schemas.openxmlformats.org/markup-compatibility/2006">
          <mc:Choice Requires="x14">
            <control shapeId="2144" r:id="rId17" name="Drop Down 96">
              <controlPr locked="0" defaultSize="0" autoLine="0" autoPict="0">
                <anchor moveWithCells="1">
                  <from>
                    <xdr:col>1</xdr:col>
                    <xdr:colOff>7620</xdr:colOff>
                    <xdr:row>57</xdr:row>
                    <xdr:rowOff>22860</xdr:rowOff>
                  </from>
                  <to>
                    <xdr:col>9</xdr:col>
                    <xdr:colOff>617220</xdr:colOff>
                    <xdr:row>58</xdr:row>
                    <xdr:rowOff>0</xdr:rowOff>
                  </to>
                </anchor>
              </controlPr>
            </control>
          </mc:Choice>
        </mc:AlternateContent>
        <mc:AlternateContent xmlns:mc="http://schemas.openxmlformats.org/markup-compatibility/2006">
          <mc:Choice Requires="x14">
            <control shapeId="2145" r:id="rId18" name="Drop Down 97">
              <controlPr locked="0" defaultSize="0" autoLine="0" autoPict="0">
                <anchor moveWithCells="1">
                  <from>
                    <xdr:col>1</xdr:col>
                    <xdr:colOff>7620</xdr:colOff>
                    <xdr:row>59</xdr:row>
                    <xdr:rowOff>7620</xdr:rowOff>
                  </from>
                  <to>
                    <xdr:col>9</xdr:col>
                    <xdr:colOff>617220</xdr:colOff>
                    <xdr:row>60</xdr:row>
                    <xdr:rowOff>0</xdr:rowOff>
                  </to>
                </anchor>
              </controlPr>
            </control>
          </mc:Choice>
        </mc:AlternateContent>
        <mc:AlternateContent xmlns:mc="http://schemas.openxmlformats.org/markup-compatibility/2006">
          <mc:Choice Requires="x14">
            <control shapeId="2146" r:id="rId19" name="Drop Down 98">
              <controlPr locked="0" defaultSize="0" autoLine="0" autoPict="0">
                <anchor moveWithCells="1">
                  <from>
                    <xdr:col>1</xdr:col>
                    <xdr:colOff>7620</xdr:colOff>
                    <xdr:row>61</xdr:row>
                    <xdr:rowOff>0</xdr:rowOff>
                  </from>
                  <to>
                    <xdr:col>9</xdr:col>
                    <xdr:colOff>617220</xdr:colOff>
                    <xdr:row>61</xdr:row>
                    <xdr:rowOff>213360</xdr:rowOff>
                  </to>
                </anchor>
              </controlPr>
            </control>
          </mc:Choice>
        </mc:AlternateContent>
        <mc:AlternateContent xmlns:mc="http://schemas.openxmlformats.org/markup-compatibility/2006">
          <mc:Choice Requires="x14">
            <control shapeId="2147" r:id="rId20" name="Drop Down 99">
              <controlPr locked="0" defaultSize="0" autoLine="0" autoPict="0">
                <anchor moveWithCells="1">
                  <from>
                    <xdr:col>1</xdr:col>
                    <xdr:colOff>7620</xdr:colOff>
                    <xdr:row>63</xdr:row>
                    <xdr:rowOff>7620</xdr:rowOff>
                  </from>
                  <to>
                    <xdr:col>9</xdr:col>
                    <xdr:colOff>617220</xdr:colOff>
                    <xdr:row>64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10</vt:i4>
      </vt:variant>
    </vt:vector>
  </HeadingPairs>
  <TitlesOfParts>
    <vt:vector size="30" baseType="lpstr">
      <vt:lpstr>Hints1</vt:lpstr>
      <vt:lpstr>Reporting</vt:lpstr>
      <vt:lpstr>Hinweise1</vt:lpstr>
      <vt:lpstr>Hinweise2</vt:lpstr>
      <vt:lpstr>Hinweise3</vt:lpstr>
      <vt:lpstr>Ergebnisangabe</vt:lpstr>
      <vt:lpstr>Kontakt</vt:lpstr>
      <vt:lpstr>Teilnehmerdaten</vt:lpstr>
      <vt:lpstr>Ergebnisse</vt:lpstr>
      <vt:lpstr>Mitteilungen</vt:lpstr>
      <vt:lpstr>Wasser</vt:lpstr>
      <vt:lpstr>Fett</vt:lpstr>
      <vt:lpstr>Rohprotein</vt:lpstr>
      <vt:lpstr>Lactose</vt:lpstr>
      <vt:lpstr>Asche</vt:lpstr>
      <vt:lpstr>Kochsalz</vt:lpstr>
      <vt:lpstr>Gesamtphosphor</vt:lpstr>
      <vt:lpstr>Nitrat</vt:lpstr>
      <vt:lpstr>Natamycin</vt:lpstr>
      <vt:lpstr>Natrium</vt:lpstr>
      <vt:lpstr>Hinweise3!_ftn1</vt:lpstr>
      <vt:lpstr>Hints1!_ftnref1</vt:lpstr>
      <vt:lpstr>Hinweise1!_ftnref1</vt:lpstr>
      <vt:lpstr>Hinweise1!Druckbereich</vt:lpstr>
      <vt:lpstr>Hinweise2!Druckbereich</vt:lpstr>
      <vt:lpstr>Ergebnisse!Drucktitel</vt:lpstr>
      <vt:lpstr>Ergebnisangabe!OLE_LINK1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2019-10-05T06:41:09Z</cp:lastPrinted>
  <dcterms:created xsi:type="dcterms:W3CDTF">2005-02-14T18:41:01Z</dcterms:created>
  <dcterms:modified xsi:type="dcterms:W3CDTF">2022-11-21T07:04:27Z</dcterms:modified>
</cp:coreProperties>
</file>