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97D2DCF8-CDC9-420E-984F-554F04AEBDD0}" xr6:coauthVersionLast="47" xr6:coauthVersionMax="47" xr10:uidLastSave="{00000000-0000-0000-0000-000000000000}"/>
  <workbookProtection workbookAlgorithmName="SHA-512" workbookHashValue="NeGRQT2K/+cCLecF7e1NW87QUG17BB4j59pEPNkG6/wUZ6Q6apx1ILRFrJ4xEztfeAwDJ0QZ/DhhuKRiEpNjTg==" workbookSaltValue="2SGB2lxqaYrPFhXIugZl/A==" workbookSpinCount="100000" lockStructure="1"/>
  <bookViews>
    <workbookView xWindow="-108" yWindow="-108" windowWidth="30936" windowHeight="16896" activeTab="6" xr2:uid="{00000000-000D-0000-FFFF-FFFF00000000}"/>
  </bookViews>
  <sheets>
    <sheet name="Hints1" sheetId="69" r:id="rId1"/>
    <sheet name="Reporting" sheetId="70" r:id="rId2"/>
    <sheet name="Hinweise1" sheetId="71" r:id="rId3"/>
    <sheet name="Hinweise2" sheetId="72" r:id="rId4"/>
    <sheet name="Hinweise3" sheetId="73" r:id="rId5"/>
    <sheet name="Ergebnisangabe" sheetId="74" r:id="rId6"/>
    <sheet name="Kontakt" sheetId="63" r:id="rId7"/>
    <sheet name="Teilnehmerdaten" sheetId="17" state="hidden" r:id="rId8"/>
    <sheet name="Ergebnisse" sheetId="5" r:id="rId9"/>
    <sheet name="Mitteilungen" sheetId="15" r:id="rId10"/>
    <sheet name="Natrium" sheetId="68" state="hidden" r:id="rId11"/>
    <sheet name="LoeslichTrocken" sheetId="66" state="hidden" r:id="rId12"/>
    <sheet name="Kochsalz" sheetId="26" state="hidden" r:id="rId13"/>
    <sheet name="Ethanol" sheetId="67" state="hidden" r:id="rId14"/>
    <sheet name="Dichte" sheetId="18" state="hidden" r:id="rId15"/>
    <sheet name="pHWert" sheetId="21" state="hidden" r:id="rId16"/>
    <sheet name="Gesamtsaeure" sheetId="22" state="hidden" r:id="rId17"/>
    <sheet name="Citronensaeure" sheetId="23" state="hidden" r:id="rId18"/>
    <sheet name="Glu_Fru_Sac" sheetId="64" state="hidden" r:id="rId19"/>
    <sheet name="Nitrat" sheetId="27" state="hidden" r:id="rId20"/>
    <sheet name="Carotin" sheetId="30"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0">#REF!</definedName>
    <definedName name="Daten">#REF!</definedName>
    <definedName name="_xlnm.Print_Area" localSheetId="2">Hinweise1!$A$1:$C$18</definedName>
    <definedName name="_xlnm.Print_Area" localSheetId="3">Hinweise2!$A$1:$C$8</definedName>
    <definedName name="MBlei" localSheetId="5">#REF!</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13">#REF!</definedName>
    <definedName name="Parameter2" localSheetId="6">#REF!</definedName>
    <definedName name="Parameter2" localSheetId="11">#REF!</definedName>
    <definedName name="Parameter2" localSheetId="10">#REF!</definedName>
    <definedName name="Parameter2">pHWert!$B$3:$B$17</definedName>
    <definedName name="Parameter2alt" localSheetId="5">#REF!</definedName>
    <definedName name="Parameter2alt" localSheetId="10">#REF!</definedName>
    <definedName name="Parameter2alt">#REF!</definedName>
    <definedName name="test" localSheetId="5">[1]Parameter2!$B$3:$B$18</definedName>
    <definedName name="test" localSheetId="13">[2]Parameter2!$B$3:$B$18</definedName>
    <definedName name="test" localSheetId="4">[3]Parameter2!$B$3:$B$18</definedName>
    <definedName name="test" localSheetId="6">[3]Parameter2!$B$3:$B$18</definedName>
    <definedName name="test" localSheetId="11">[2]Parameter2!$B$3:$B$18</definedName>
    <definedName name="test" localSheetId="10">[4]Parameter2!$B$3:$B$18</definedName>
    <definedName name="test" localSheetId="1">[5]Parameter2!$B$3:$B$18</definedName>
    <definedName name="test">[6]Parameter2!$B$3:$B$18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F5" i="5"/>
  <c r="F4" i="5"/>
  <c r="B11" i="17"/>
  <c r="B10" i="17"/>
  <c r="B21" i="17" l="1"/>
  <c r="C21" i="17"/>
  <c r="H33" i="5"/>
  <c r="F33" i="5"/>
  <c r="B15" i="17"/>
  <c r="C15" i="17"/>
  <c r="B16" i="17"/>
  <c r="C16" i="17"/>
  <c r="B17" i="17"/>
  <c r="C17" i="17"/>
  <c r="B18" i="17"/>
  <c r="C18" i="17"/>
  <c r="B19" i="17"/>
  <c r="C19" i="17"/>
  <c r="B20" i="17"/>
  <c r="C20" i="17"/>
  <c r="B4" i="17"/>
  <c r="F32" i="5"/>
  <c r="B67" i="5"/>
  <c r="I67" i="5" s="1"/>
  <c r="A68" i="5"/>
  <c r="B65" i="5"/>
  <c r="I65" i="5" s="1"/>
  <c r="B69" i="5"/>
  <c r="A70" i="5" s="1"/>
  <c r="B71" i="5"/>
  <c r="I71" i="5" s="1"/>
  <c r="B73" i="5"/>
  <c r="I73" i="5" s="1"/>
  <c r="A74" i="5" s="1"/>
  <c r="B63" i="5"/>
  <c r="D2" i="68"/>
  <c r="D13" i="68"/>
  <c r="D65" i="5" s="1"/>
  <c r="D29" i="68"/>
  <c r="D67" i="5" s="1"/>
  <c r="D40" i="68"/>
  <c r="D69" i="5" s="1"/>
  <c r="D47" i="68"/>
  <c r="D71" i="5"/>
  <c r="D62" i="68"/>
  <c r="D73" i="5" s="1"/>
  <c r="H30" i="5"/>
  <c r="A57" i="5" s="1"/>
  <c r="F30" i="5"/>
  <c r="I56" i="5"/>
  <c r="F31" i="5"/>
  <c r="I60" i="5" s="1"/>
  <c r="C1" i="66"/>
  <c r="H25" i="5"/>
  <c r="F24" i="5"/>
  <c r="I44" i="5" s="1"/>
  <c r="F25" i="5"/>
  <c r="I46" i="5" s="1"/>
  <c r="C1" i="67"/>
  <c r="F28" i="5"/>
  <c r="F27" i="5"/>
  <c r="F26" i="5"/>
  <c r="I52" i="5" s="1"/>
  <c r="F29" i="5"/>
  <c r="I54" i="5" s="1"/>
  <c r="C1" i="64"/>
  <c r="H27" i="5" s="1"/>
  <c r="C1" i="30"/>
  <c r="C1" i="27"/>
  <c r="H29" i="5" s="1"/>
  <c r="C1" i="26"/>
  <c r="H31" i="5" s="1"/>
  <c r="C1" i="23"/>
  <c r="H24" i="5" s="1"/>
  <c r="C1" i="22"/>
  <c r="H23" i="5" s="1"/>
  <c r="C21" i="22"/>
  <c r="C1" i="21"/>
  <c r="H22" i="5" s="1"/>
  <c r="C1" i="18"/>
  <c r="H21" i="5" s="1"/>
  <c r="H1" i="15"/>
  <c r="F21" i="5"/>
  <c r="I37" i="5" s="1"/>
  <c r="F22" i="5"/>
  <c r="I39" i="5" s="1"/>
  <c r="F23" i="5"/>
  <c r="I41" i="5" s="1"/>
  <c r="G23" i="5"/>
  <c r="I23" i="5"/>
  <c r="A37" i="5"/>
  <c r="A39" i="5"/>
  <c r="A48" i="5"/>
  <c r="A50" i="5"/>
  <c r="A52" i="5"/>
  <c r="A54" i="5"/>
  <c r="A56" i="5"/>
  <c r="B1" i="17"/>
  <c r="B2" i="17"/>
  <c r="D5" i="17"/>
  <c r="D8" i="17" s="1"/>
  <c r="B5" i="17" s="1"/>
  <c r="B7" i="17"/>
  <c r="B13" i="17"/>
  <c r="C13" i="17"/>
  <c r="B14" i="17"/>
  <c r="C14" i="17"/>
  <c r="B16" i="63"/>
  <c r="B17" i="63"/>
  <c r="B18" i="63"/>
  <c r="B19" i="63"/>
  <c r="H28" i="5"/>
  <c r="I48" i="5"/>
  <c r="A66" i="5"/>
  <c r="A45" i="5" l="1"/>
  <c r="A72" i="5"/>
  <c r="I50" i="5"/>
  <c r="A38" i="5"/>
  <c r="A61" i="5"/>
  <c r="A53" i="5"/>
  <c r="H26" i="5"/>
  <c r="A49" i="5"/>
  <c r="A51" i="5"/>
  <c r="A55" i="5"/>
  <c r="A43" i="5"/>
  <c r="A47" i="5"/>
  <c r="A40" i="5"/>
  <c r="I69" i="5"/>
  <c r="H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18695A98-476B-46E6-B14C-5BFCF2F2691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EA090461-3E2B-4CEF-BF79-A2DF9B64D3C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200-000001000000}">
      <text>
        <r>
          <rPr>
            <b/>
            <sz val="8"/>
            <color indexed="81"/>
            <rFont val="Tahoma"/>
            <family val="2"/>
          </rPr>
          <t>Bitte geben Sie unbedingt Ihre Kunden-Nr. ein (nur Ziffern)
Fill in Your Client Number (numbers only)</t>
        </r>
      </text>
    </comment>
    <comment ref="G2" authorId="0" shapeId="0" xr:uid="{00000000-0006-0000-0200-000002000000}">
      <text>
        <r>
          <rPr>
            <b/>
            <sz val="8"/>
            <color indexed="81"/>
            <rFont val="Tahoma"/>
            <family val="2"/>
          </rPr>
          <t>Geben Sie zusätzlich auch noch Ihre Postleitzahl an (nur Ziffern).
Fill in Your postal ZIP-Code (numbers only)</t>
        </r>
      </text>
    </comment>
    <comment ref="A16" authorId="0" shapeId="0" xr:uid="{00000000-0006-0000-02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200-000004000000}">
      <text>
        <r>
          <rPr>
            <b/>
            <sz val="8"/>
            <color indexed="81"/>
            <rFont val="Tahoma"/>
            <family val="2"/>
          </rPr>
          <t>LVU:
Geben Sie in dieser Spalte das Ergebnis der Analyse der ersten Probeneinheit an
Fill in these coloumn the results of the analysis of the first sample unit</t>
        </r>
      </text>
    </comment>
    <comment ref="E20" authorId="0" shapeId="0" xr:uid="{00000000-0006-0000-0200-000005000000}">
      <text>
        <r>
          <rPr>
            <b/>
            <sz val="8"/>
            <color indexed="81"/>
            <rFont val="Tahoma"/>
            <family val="2"/>
          </rPr>
          <t>LVU:
Geben Sie in dieser Spalte das Ergebnis der Analyse der zweiten Probeneinheit an
Fill in these coloumn the results of the analysis of the second sample unit</t>
        </r>
      </text>
    </comment>
    <comment ref="A21" authorId="0" shapeId="0" xr:uid="{00000000-0006-0000-02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<sst xmlns="http://schemas.openxmlformats.org/spreadsheetml/2006/main" count="534" uniqueCount="414">
  <si>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</si>
  <si>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</si>
  <si>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</si>
  <si>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</si>
  <si>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</si>
  <si>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</si>
  <si>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</si>
  <si>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</si>
  <si>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</si>
  <si>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</si>
  <si>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</si>
  <si>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</si>
  <si>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</si>
  <si>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</si>
  <si>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</si>
  <si>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</si>
  <si>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</si>
  <si>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</si>
  <si>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</si>
  <si>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</si>
  <si>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</si>
  <si>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</si>
  <si>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</si>
  <si>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</si>
  <si>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</si>
  <si>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</si>
  <si>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</si>
  <si>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</si>
  <si>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</si>
  <si>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</si>
  <si>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</si>
  <si>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pH-Wert</t>
  </si>
  <si>
    <t>ohne</t>
  </si>
  <si>
    <t>Relative Dichte 20°/20° C</t>
  </si>
  <si>
    <t>Titrierbare Gesamtsäure</t>
  </si>
  <si>
    <t>Glucose, wasserfrei</t>
  </si>
  <si>
    <t>Fructose, wasserfrei</t>
  </si>
  <si>
    <t>Teilnahmen</t>
  </si>
  <si>
    <t>Titrierbare Gesamtsäure
als Weinsäure</t>
  </si>
  <si>
    <t>g/L</t>
  </si>
  <si>
    <t>mg/L</t>
  </si>
  <si>
    <t>Teilnahme</t>
  </si>
  <si>
    <t>Biegeschwinger</t>
  </si>
  <si>
    <t>Schweizerisches Lebensmittelbuch Kapitel 28 / 3.1.3</t>
  </si>
  <si>
    <t>IFU Nr. 1</t>
  </si>
  <si>
    <t>DIN EN 1131</t>
  </si>
  <si>
    <t>Hydrostatische Waage</t>
  </si>
  <si>
    <t>IFU Nr. 11</t>
  </si>
  <si>
    <t>Potentiometrisch</t>
  </si>
  <si>
    <t>IFU Nr. 3</t>
  </si>
  <si>
    <t>Quarzschwinger-Dichtemessgerät</t>
  </si>
  <si>
    <t>§ 64 LFGB Nr. L 31.00-1</t>
  </si>
  <si>
    <t>§ 64 LFGB Nr. L 31.00-1, modifiziert</t>
  </si>
  <si>
    <t>§ 64 LFGB Nr. L 36.00-3, modifiziert</t>
  </si>
  <si>
    <t>§ 64 LFGB Nr. L 36.00-3a</t>
  </si>
  <si>
    <t>DIN EN 12630:1999</t>
  </si>
  <si>
    <t>§ 64 LFGB Nr. L 20.01/02-2</t>
  </si>
  <si>
    <t>§ 64 LFGB Nr. L 20.01/02-2, modifiziert</t>
  </si>
  <si>
    <t>Deadline</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</si>
  <si>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</si>
  <si>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</si>
  <si>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</si>
  <si>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</si>
  <si>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</si>
  <si>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</si>
  <si>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</si>
  <si>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</si>
  <si>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</si>
  <si>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</si>
  <si>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</si>
  <si>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</si>
  <si>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</si>
  <si>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 64 LFGB Nr. L 00.00-72, modifiziert</t>
  </si>
  <si>
    <t>Enzymatisch nach r-biopharm / Roche, Einzelreagentien</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</si>
  <si>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</si>
  <si>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</si>
  <si>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</si>
  <si>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</si>
  <si>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</si>
  <si>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</si>
  <si>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</si>
  <si>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</si>
  <si>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Enzymatisch, Scil (PGI) Best. 1002782</t>
  </si>
  <si>
    <t>Sollte ein Inhaltsstoff nicht bestimmbar sein, so teilen Sie uns bitte den Wert Ihrer Bestimmungsgrenze mit vorangestelltem "&lt; “ mit.
In cases you will not detect a parameter, report your limit of quantification with "&lt; " in front of the value.</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</si>
  <si>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</si>
  <si>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</si>
  <si>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</si>
  <si>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</si>
  <si>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</si>
  <si>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</si>
  <si>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</si>
  <si>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</si>
  <si>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</si>
  <si>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</si>
  <si>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</si>
  <si>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</si>
  <si>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</si>
  <si>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</si>
  <si>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HPLC-Verfahren (diverse Detektoren)</t>
  </si>
  <si>
    <t>Geben Sie Ihre Ergebnisse mit den in Spalte 3 aufgeführten signifikanten Stellen an. Beispiele hierzu sind in "Hinweise1" enthalten.
Report your results with in column 3 shown significant numbers (there are some examples in sheet "hints1" .</t>
  </si>
  <si>
    <t>08</t>
  </si>
  <si>
    <t>Nitrat</t>
  </si>
  <si>
    <t>ß-Carotin</t>
  </si>
  <si>
    <t>pH-Wert des Endpunktes</t>
  </si>
  <si>
    <t>Titration</t>
  </si>
  <si>
    <t>Titration bis pH 7,0</t>
  </si>
  <si>
    <t>Titration bis pH 8,1</t>
  </si>
  <si>
    <t>Titration bis pH 8,2</t>
  </si>
  <si>
    <t>Sonstiger pH-Wert</t>
  </si>
  <si>
    <t>§ 64 LFGB Nr. L 31.00-3 (= L 26.26.15)</t>
  </si>
  <si>
    <t>§ 64 LFGB Nr. L 31.00-3 (= L 26.26.15), modifiziert</t>
  </si>
  <si>
    <t>§ 64 LFGB Nr. L 26.11.03-4 (= L 52.01.01-4)</t>
  </si>
  <si>
    <t>§ 64 LFGB Nr. L 26.11.03-4 (= L 52.01.01-4), modifiziert</t>
  </si>
  <si>
    <t>§ 64 LFGB Nr. L 26.04-4</t>
  </si>
  <si>
    <t>§ 64 LFGB Nr. L 26.04-4, modifiziert</t>
  </si>
  <si>
    <t>Potentiometrische Titration</t>
  </si>
  <si>
    <t>Schweizerisches Lebensmittelbuch</t>
  </si>
  <si>
    <t>Zusätzliche Angaben</t>
  </si>
  <si>
    <t>§ 64 LFGB Nr. L 26.11.03-3 (= L 52.01.01-3)</t>
  </si>
  <si>
    <t>§ 64 LFGB Nr. L 26.11.03-3 (= L 52.01.01-3), modifiziert</t>
  </si>
  <si>
    <t>§ 64 LFGB Nr. L 26.04-3</t>
  </si>
  <si>
    <t>§ 64 LFGB Nr. L 26.04-3, modifiziert</t>
  </si>
  <si>
    <t>Schweizerisches Lebensmittelbuch Kapitel  30A / 2.2</t>
  </si>
  <si>
    <t>§ 64 LFGB Nr. L 26.00-1 (chromatographisches Verfahren)</t>
  </si>
  <si>
    <t>§ 64 LFGB Nr. L 26.00-1 (chromatographisches Verfahren), modifiziert</t>
  </si>
  <si>
    <t>§ 64 LFGB Nr. L 26.26-2 (enzymatisches Verfahren)</t>
  </si>
  <si>
    <t>§ 64 LFGB Nr. L 26.26-2 (enzymatisches Verfahren), modifiziert</t>
  </si>
  <si>
    <t>§ 64 LFGB Nr. L 26.26-1</t>
  </si>
  <si>
    <t>§ 64 LFGB Nr. L 26.26-1, modifiziert</t>
  </si>
  <si>
    <t>§ 64 LFGB Nr. L 07.00-12 (photometrisches Verfahren)</t>
  </si>
  <si>
    <t>§ 64 LFGB Nr. L 07.00-12 (photometrisches Verfahren), modifiziert</t>
  </si>
  <si>
    <t>§ 64 LFGB Nr. L 08.00-14</t>
  </si>
  <si>
    <t>§ 64 LFGB Nr. L 08.00-14, modifiziert</t>
  </si>
  <si>
    <t>§ 64 LFGB Nr. L 01.00-36 (Xylenol-Verfahren)</t>
  </si>
  <si>
    <t>§ 64 LFGB Nr. L 01.00-36 (Xylenol-Verfahren), modifiziert</t>
  </si>
  <si>
    <t>IFU Nr. 48</t>
  </si>
  <si>
    <t>Merck Reflektoquant</t>
  </si>
  <si>
    <t>Ionenchromatographie</t>
  </si>
  <si>
    <t>Ionenchromatographie nach EN ISO 10304</t>
  </si>
  <si>
    <t>Spektralphotometrisch mit p-Kresol</t>
  </si>
  <si>
    <t>HPLC-Verfahren</t>
  </si>
  <si>
    <t>IFU Nr. 74 (Anionen Ionenchromatographie)</t>
  </si>
  <si>
    <t>DIN 38405-D9-2</t>
  </si>
  <si>
    <t>Reduktion mit Cadmium, Photometrisch nach in-line Dialyse bei 530 nm</t>
  </si>
  <si>
    <t>Photometrische Bestimmung nach Reduktion mit Zink, Farbreaktion mit Sulfanilsäure und Naphthylamin</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</si>
  <si>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</si>
  <si>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</si>
  <si>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</si>
  <si>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</si>
  <si>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</si>
  <si>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</si>
  <si>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</si>
  <si>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</si>
  <si>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</si>
  <si>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</si>
  <si>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</si>
  <si>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</si>
  <si>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</si>
  <si>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</si>
  <si>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</si>
  <si>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</si>
  <si>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</si>
  <si>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</si>
  <si>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</si>
  <si>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Hinweis: Es handelt sich um ein Erzeugnis, bei dem ein geringer Nitratgehalt ausgelobt wird (für Kleinkinder geeignet)</t>
  </si>
  <si>
    <t>Gemüsesaft (vegetable juice)</t>
  </si>
  <si>
    <t>IFU Nr. 55</t>
  </si>
  <si>
    <t>IFU Nr. 56</t>
  </si>
  <si>
    <t>Extraktion mit Dichlormethan; UV-Vis-Spektroskopie</t>
  </si>
  <si>
    <t>Extraktion mit n-Hexan, HPLC-UV</t>
  </si>
  <si>
    <t>§ 64 LFGB L 00.00-63/2</t>
  </si>
  <si>
    <t>Enzymatisch nach r-biopharm / Roche Nr. 10 905 658 035</t>
  </si>
  <si>
    <t>Beispiel für die Eingabe von 2 eMail-Adressen:
Example how to type in 2 different e-mail addresses:</t>
  </si>
  <si>
    <t>info@lvus.de; ergebnisse@lvus.de</t>
  </si>
  <si>
    <t>SCIL-Test EnzytecTM fluid Glucose/Fructose (Ref. 5160)</t>
  </si>
  <si>
    <t>SCIL-Test EnzytecTM fluid Saccharose (Gesamtglucose) (Ref. 5180)</t>
  </si>
  <si>
    <t>Oxymierung, Sylilierung, Messung mittels GC-FID</t>
  </si>
  <si>
    <t>SCIL-Test EnzytecTM fluid Glucose (Ref. 5140)</t>
  </si>
  <si>
    <t>SCIL-Test EnzytecTM fluid Fructose (Ref. 5120)</t>
  </si>
  <si>
    <t>Titration bis pH 8,4</t>
  </si>
  <si>
    <t>HPLC-UV (Basisnorm EN 12823-2)</t>
  </si>
  <si>
    <t>Relative Dichte 20 °C/20 °C</t>
  </si>
  <si>
    <t>Citronensäure, wasserfrei</t>
  </si>
  <si>
    <t>§ 64 LFGB Nr. L 31.00-14 (enzymatisches Verfahren)</t>
  </si>
  <si>
    <t>§ 64 LFGB Nr. L 31.00-14 (enzymatisches Verfahren), modifiziert</t>
  </si>
  <si>
    <t>Enzymatisch nach r-biopharm / Roche Nr.  10 139076 035</t>
  </si>
  <si>
    <t>Enzymatisch nach Scil-Testsatz Nr. 1241</t>
  </si>
  <si>
    <t>Ionenchromatographie (diverse Detektoren)</t>
  </si>
  <si>
    <t>§ 64 LFGB Nr. L 26.11.03-5 (enzymatisches Verfahren)</t>
  </si>
  <si>
    <t>§ 64 LFGB Nr. L 26.11.03-5 (enzymatisches Verfahren), modifiziert</t>
  </si>
  <si>
    <t>HPLC (diverse Detektoren)</t>
  </si>
  <si>
    <t>IFU Nr. 22</t>
  </si>
  <si>
    <t>§ 64 LFGB Nr. L 26.04-4 (enzymatisches Verfahren)</t>
  </si>
  <si>
    <t>§ 64 LFGB Nr. L 26.04-4 (enzymatisches Verfahren), modifiziert</t>
  </si>
  <si>
    <t>NMR</t>
  </si>
  <si>
    <t>EnzymFast</t>
  </si>
  <si>
    <t>Nach Mohr</t>
  </si>
  <si>
    <t>IFU Nr. 37</t>
  </si>
  <si>
    <t>ICP-OES</t>
  </si>
  <si>
    <t>ICP-MS</t>
  </si>
  <si>
    <t>§ 64 LFGB Nr. L 06.00-2</t>
  </si>
  <si>
    <t>§ 64 LFGB Nr. L 06.00-2, modifiziert</t>
  </si>
  <si>
    <t>§ 64 LFGB Nr. 31.00-16 (1997-09)</t>
  </si>
  <si>
    <t>Saccharose, wasserfrei</t>
  </si>
  <si>
    <t>enzymatisch nach Thermo Fisher Nr. 984302</t>
  </si>
  <si>
    <t>E. Schulte 2003, GC nach Oxymierung und Silylierung</t>
  </si>
  <si>
    <t>GC-FID nach Schweizerischem Lebensmittelbuch</t>
  </si>
  <si>
    <t>Bitte auswählen / Please select</t>
  </si>
  <si>
    <t>Glucose</t>
  </si>
  <si>
    <t>Fructose</t>
  </si>
  <si>
    <t>Saccharose</t>
  </si>
  <si>
    <t xml:space="preserve"> Bitte eingeben:</t>
  </si>
  <si>
    <t>§ 64 LFGB Nr. L 31.00-12/13 (DIN EN 1140: 1994)</t>
  </si>
  <si>
    <t>§ 64 LFGB Nr. L 31.00-12/13 (DIN EN 1140: 1994), modifiziert</t>
  </si>
  <si>
    <t>ÖNORM EN 12014-2</t>
  </si>
  <si>
    <t>Photometrisch nach IFU 44</t>
  </si>
  <si>
    <t>°Brix (lösliche Trockenmasse)</t>
  </si>
  <si>
    <t>Ethanol</t>
  </si>
  <si>
    <t>Kochsalz (über Chlorid)</t>
  </si>
  <si>
    <t>Natrium</t>
  </si>
  <si>
    <t>Citronensäure</t>
  </si>
  <si>
    <t>°Brix</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</si>
  <si>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</si>
  <si>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</si>
  <si>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</si>
  <si>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</si>
  <si>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</si>
  <si>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</si>
  <si>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</si>
  <si>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</si>
  <si>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</si>
  <si>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</si>
  <si>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Enzymatisch mit Roche/r-biopharm Nr. 10 176 290 035</t>
  </si>
  <si>
    <t>Enzytek fluid Ethanol Nr. E5340</t>
  </si>
  <si>
    <t>GC-FID</t>
  </si>
  <si>
    <t>Wasserdampfdestillation, Alkohol-Spindel</t>
  </si>
  <si>
    <t>Enzymatisch mit Thermo Fischer REF.984300</t>
  </si>
  <si>
    <t>Wasserdampfdestillation, Pyknometer</t>
  </si>
  <si>
    <t>Sonstiges / other</t>
  </si>
  <si>
    <t>Beschreibung der verwendeten Analysenverfahren (I)</t>
  </si>
  <si>
    <t>Beschreibung der verwendeten Analysenverfahren (II)</t>
  </si>
  <si>
    <t>DIN EN 16943 2016-01</t>
  </si>
  <si>
    <t>wässrige Extraktion wie bei der enzymatischen Bestimmung der Citronensäure; Säure zur Eiweißfällung</t>
  </si>
  <si>
    <t>Basisnorm 15 621</t>
  </si>
  <si>
    <t>VDLUFA III,10.8.2</t>
  </si>
  <si>
    <t>§ 64 LFGB Nr. L 00.00-144, auch modifiziert</t>
  </si>
  <si>
    <t>§ 64 LFGB Nrn L 06.00-4 und L 06.00-9</t>
  </si>
  <si>
    <t>Berechnet aus Chloridbestimmung</t>
  </si>
  <si>
    <t>§ 64 LFGB Nr. L 07.00-56, modifiziert</t>
  </si>
  <si>
    <t>§ 64 LFGB Nr. L 07.00-56</t>
  </si>
  <si>
    <t>DIN CEN/TS 15621, Vornorm, mod.</t>
  </si>
  <si>
    <t>AOAC 985.35</t>
  </si>
  <si>
    <t>EN 15505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</si>
  <si>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</si>
  <si>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</si>
  <si>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</si>
  <si>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</si>
  <si>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</si>
  <si>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</si>
  <si>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</si>
  <si>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</si>
  <si>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</si>
  <si>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</si>
  <si>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</si>
  <si>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</si>
  <si>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</si>
  <si>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</si>
  <si>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</si>
  <si>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</si>
  <si>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</si>
  <si>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</si>
  <si>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</si>
  <si>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</si>
  <si>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</si>
  <si>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</si>
  <si>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</si>
  <si>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</si>
  <si>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</si>
  <si>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</si>
  <si>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</si>
  <si>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</si>
  <si>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</si>
  <si>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</si>
  <si>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</si>
  <si>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</si>
  <si>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</si>
  <si>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</si>
  <si>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</si>
  <si>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</si>
  <si>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</si>
  <si>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</si>
  <si>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</si>
  <si>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</si>
  <si>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</si>
  <si>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</si>
  <si>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</si>
  <si>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</si>
  <si>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</si>
  <si>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</si>
  <si>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</si>
  <si>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</si>
  <si>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</si>
  <si>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</si>
  <si>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</si>
  <si>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</si>
  <si>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</si>
  <si>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</si>
  <si>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</si>
  <si>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</si>
  <si>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</si>
  <si>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</si>
  <si>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</si>
  <si>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</si>
  <si>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t>Parameter 9</t>
  </si>
  <si>
    <t>Headspace-GC</t>
  </si>
  <si>
    <t>Headspace-GC-MS</t>
  </si>
  <si>
    <t>Flammenphotometrie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</si>
  <si>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</si>
  <si>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</si>
  <si>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</si>
  <si>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</si>
  <si>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</si>
  <si>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</si>
  <si>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</si>
  <si>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</si>
  <si>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</si>
  <si>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</si>
  <si>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</si>
  <si>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</si>
  <si>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</si>
  <si>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</si>
  <si>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</si>
  <si>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</si>
  <si>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</si>
  <si>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</si>
  <si>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</si>
  <si>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</si>
  <si>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</si>
  <si>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</si>
  <si>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</si>
  <si>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</si>
  <si>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</si>
  <si>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</si>
  <si>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</si>
  <si>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</si>
  <si>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</si>
  <si>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</si>
  <si>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</si>
  <si>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</si>
  <si>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</si>
  <si>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</si>
  <si>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</si>
  <si>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</si>
  <si>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</si>
  <si>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</si>
  <si>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</si>
  <si>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</si>
  <si>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</si>
  <si>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</si>
  <si>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</si>
  <si>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</si>
  <si>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</si>
  <si>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</si>
  <si>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</si>
  <si>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</si>
  <si>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</si>
  <si>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</si>
  <si>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</si>
  <si>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</si>
  <si>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26.00-2</t>
  </si>
  <si>
    <t>§ 64 LFGB Nr. L 26.00-2, modifiziert</t>
  </si>
  <si>
    <t>DIN EN ISO 14673-3 (2004), FIA mit Cd-Reduktion und In-Line-Dialyse</t>
  </si>
  <si>
    <t>§ 64 LFGB Nr. L 26.04-1</t>
  </si>
  <si>
    <t>§ 64 LFGB Nr. L 26.04-1, modifiziert</t>
  </si>
  <si>
    <t>Potentiometrische Titration mit Silbernitratlösung (auch automatisiert)</t>
  </si>
  <si>
    <t>§ 64 LFGB L 07.00-5/2 (nach Volhard)</t>
  </si>
  <si>
    <t>§ 64 LFGB L 07.00-5/2 (nach Volhard), modifiziert</t>
  </si>
  <si>
    <t>§ 64 LFGB Nr. L 13.05-4</t>
  </si>
  <si>
    <t>§ 64 LFGB Nr. L 13.05-4, modifiziert</t>
  </si>
  <si>
    <t>§ 64 LFGB Nr. L 52.06-3</t>
  </si>
  <si>
    <t>§ 64 LFGB Nr. L 52.06-3, modifiziert</t>
  </si>
  <si>
    <t>DIN EN ISO 10304-1 (1995-4)</t>
  </si>
  <si>
    <t>Ionenchromatographie (Chlorid -&gt; NaCl)</t>
  </si>
  <si>
    <t>FAAS (Natrium -&gt; NaCl)</t>
  </si>
  <si>
    <t>HPLC (Chlorid -&gt; NaCl)</t>
  </si>
  <si>
    <t>DIN 10328 bzw. VDLUFA VI c 10.6.3</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</si>
  <si>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</si>
  <si>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</si>
  <si>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</si>
  <si>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</si>
  <si>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</si>
  <si>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</si>
  <si>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IFU Nr. 1a (auch modifiziert)</t>
  </si>
  <si>
    <t>IFU MA 01A (Biegeschwinger, zentrifugiert)</t>
  </si>
  <si>
    <t>Pyknometer</t>
  </si>
  <si>
    <t>§ 64 LFGB Nr. L 31.00-2 (= L 26.26-4)</t>
  </si>
  <si>
    <t>§ 64 LFGB Nr. L 31.00-2 (= L 26.26-4), modifiziert</t>
  </si>
  <si>
    <t>DIN EN 1132: 1994</t>
  </si>
  <si>
    <t>MEBAK III, 4. Aufl., 2002, 2.14</t>
  </si>
  <si>
    <t>elektronische Dichtemessung</t>
  </si>
  <si>
    <t>§ 64 LFGB Nr. L 07.00-13:2008-06</t>
  </si>
  <si>
    <t>§ 64 LFGB Nr. L 07.00-13:2008-06, modifiziert</t>
  </si>
  <si>
    <t>DIN EN 12014 Teil2:2018-02</t>
  </si>
  <si>
    <t>§ 64 LFGB L 07.00-5/1</t>
  </si>
  <si>
    <t>§ 64 LFGB L 07.00-5/1, modifiziert</t>
  </si>
  <si>
    <t>Kontaktname</t>
  </si>
  <si>
    <t>Mailadresse</t>
  </si>
  <si>
    <t>Zertifikat geeignet</t>
  </si>
  <si>
    <t>?</t>
  </si>
  <si>
    <r>
      <t>Titrierbare Gesamtsäure
(</t>
    </r>
    <r>
      <rPr>
        <sz val="12"/>
        <rFont val="Times New Roman"/>
        <family val="1"/>
      </rPr>
      <t>pH 8,1 als Citronensäure, wasserfrei)</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</si>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</sst>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sz val="11"/>
      <color indexed="12"/>
      <name val="Times New Roman"/>
      <family val="1"/>
    </font>
    <font>
      <sz val="12"/>
      <color indexed="9"/>
      <name val="Times New Roman"/>
      <family val="1"/>
    </font>
    <font>
      <sz val="11"/>
      <color indexed="42"/>
      <name val="Times New Roman"/>
      <family val="1"/>
    </font>
    <font>
      <u/>
      <sz val="11"/>
      <color indexed="12"/>
      <name val="Times New Roman"/>
      <family val="1"/>
    </font>
    <font>
      <vertAlign val="subscript"/>
      <sz val="11"/>
      <name val="Times New Roman"/>
      <family val="1"/>
    </font>
    <font>
      <sz val="11"/>
      <color theme="0"/>
      <name val="Times New Roman"/>
      <family val="1"/>
    </font>
    <font>
      <i/>
      <vertAlign val="subscript"/>
      <sz val="11"/>
      <name val="Times New Roman"/>
      <family val="1"/>
    </font>
    <font>
      <b/>
      <sz val="12"/>
      <color indexed="10"/>
      <name val="Times New Roman"/>
      <family val="1"/>
    </font>
    <font>
      <u/>
      <sz val="12"/>
      <color indexed="12"/>
      <name val="Times New Roman"/>
      <family val="1"/>
    </font>
    <font>
      <sz val="10"/>
      <color rgb="FFFF0000"/>
      <name val="Times New Roman"/>
      <family val="1"/>
    </font>
    <font>
      <b/>
      <sz val="11"/>
      <color rgb="FFFF0000"/>
      <name val="Times New Roman"/>
      <family val="1"/>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5" fillId="0" borderId="0"/>
    <xf numFmtId="0" fontId="5" fillId="0" borderId="0"/>
  </cellStyleXfs>
  <cellXfs count="18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14" fontId="14"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3" borderId="0" xfId="0" applyFont="1" applyFill="1" applyBorder="1" applyAlignment="1" applyProtection="1">
      <alignment vertical="center"/>
      <protection hidden="1"/>
    </xf>
    <xf numFmtId="0" fontId="18" fillId="0" borderId="0" xfId="0" applyFont="1" applyFill="1" applyBorder="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7" fillId="0" borderId="3" xfId="0" applyFont="1" applyBorder="1" applyAlignment="1">
      <alignment vertical="top" wrapText="1"/>
    </xf>
    <xf numFmtId="0" fontId="5" fillId="0" borderId="3" xfId="0" applyFont="1" applyBorder="1" applyAlignment="1">
      <alignment vertical="top" wrapText="1"/>
    </xf>
    <xf numFmtId="0" fontId="19" fillId="0" borderId="0" xfId="0" applyFont="1" applyFill="1" applyBorder="1" applyProtection="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19" fillId="0" borderId="0" xfId="0" applyFont="1" applyFill="1" applyBorder="1" applyAlignment="1" applyProtection="1">
      <alignment vertical="center"/>
      <protection hidden="1"/>
    </xf>
    <xf numFmtId="0" fontId="21" fillId="0" borderId="0" xfId="0" applyFont="1" applyFill="1" applyBorder="1" applyProtection="1">
      <protection hidden="1"/>
    </xf>
    <xf numFmtId="0" fontId="16" fillId="0" borderId="0" xfId="0" applyFont="1" applyFill="1" applyBorder="1" applyProtection="1">
      <protection hidden="1"/>
    </xf>
    <xf numFmtId="0" fontId="19" fillId="3" borderId="0" xfId="0" applyFont="1" applyFill="1" applyBorder="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14" fontId="0" fillId="2" borderId="0" xfId="0" applyNumberFormat="1" applyFill="1" applyAlignment="1">
      <alignment horizontal="center"/>
    </xf>
    <xf numFmtId="0" fontId="4" fillId="4" borderId="0" xfId="0" applyFont="1" applyFill="1" applyBorder="1" applyProtection="1">
      <protection hidden="1"/>
    </xf>
    <xf numFmtId="0" fontId="22" fillId="0" borderId="0" xfId="0" applyFont="1" applyFill="1" applyBorder="1" applyAlignment="1" applyProtection="1">
      <alignment vertical="center"/>
      <protection hidden="1"/>
    </xf>
    <xf numFmtId="0" fontId="19" fillId="0" borderId="0" xfId="0" applyFont="1" applyFill="1" applyBorder="1" applyAlignment="1" applyProtection="1">
      <alignment vertical="center" wrapText="1"/>
      <protection hidden="1"/>
    </xf>
    <xf numFmtId="0" fontId="19"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5" fillId="0" borderId="0" xfId="0" applyFont="1" applyAlignment="1" applyProtection="1">
      <alignment horizontal="left" vertical="top" wrapText="1"/>
      <protection hidden="1"/>
    </xf>
    <xf numFmtId="0" fontId="11" fillId="0" borderId="0" xfId="0" applyFont="1" applyFill="1" applyBorder="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3" borderId="0" xfId="0" applyFill="1" applyBorder="1" applyAlignment="1" applyProtection="1">
      <alignment vertical="center"/>
      <protection hidden="1"/>
    </xf>
    <xf numFmtId="0" fontId="15" fillId="0" borderId="0" xfId="0" applyFont="1" applyAlignment="1">
      <alignment horizontal="left" vertical="top" wrapText="1"/>
    </xf>
    <xf numFmtId="0" fontId="15" fillId="0" borderId="2"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0" xfId="0" applyFont="1" applyAlignment="1" applyProtection="1">
      <alignment horizontal="left" vertical="top" wrapText="1"/>
      <protection hidden="1"/>
    </xf>
    <xf numFmtId="0" fontId="25" fillId="3" borderId="0" xfId="0" applyFont="1" applyFill="1" applyBorder="1" applyAlignment="1" applyProtection="1">
      <alignment horizontal="left" vertical="center"/>
      <protection hidden="1"/>
    </xf>
    <xf numFmtId="0" fontId="0" fillId="3" borderId="0" xfId="0" applyFill="1" applyBorder="1" applyAlignment="1" applyProtection="1">
      <alignment horizontal="center" vertical="center"/>
      <protection hidden="1"/>
    </xf>
    <xf numFmtId="0" fontId="19" fillId="5" borderId="0" xfId="0" applyFont="1" applyFill="1" applyBorder="1" applyAlignment="1" applyProtection="1">
      <alignment horizontal="left" vertical="center"/>
      <protection hidden="1"/>
    </xf>
    <xf numFmtId="0" fontId="19" fillId="5" borderId="0" xfId="0" applyFont="1" applyFill="1" applyBorder="1" applyAlignment="1" applyProtection="1">
      <alignment horizontal="center" vertical="center"/>
      <protection hidden="1"/>
    </xf>
    <xf numFmtId="0" fontId="5" fillId="0" borderId="0" xfId="0" applyFont="1" applyAlignment="1">
      <alignment horizontal="left" vertical="top" wrapText="1"/>
    </xf>
    <xf numFmtId="0" fontId="24" fillId="0" borderId="0" xfId="0" applyFont="1" applyProtection="1">
      <protection hidden="1"/>
    </xf>
    <xf numFmtId="0" fontId="8" fillId="0" borderId="0" xfId="3" applyFont="1" applyAlignment="1">
      <alignment vertical="center"/>
    </xf>
    <xf numFmtId="0" fontId="5" fillId="0" borderId="0" xfId="3" applyAlignment="1">
      <alignment vertical="center"/>
    </xf>
    <xf numFmtId="0" fontId="17" fillId="0" borderId="0" xfId="3" applyFont="1" applyAlignment="1">
      <alignment vertical="center"/>
    </xf>
    <xf numFmtId="49" fontId="5" fillId="2" borderId="0" xfId="3" applyNumberFormat="1" applyFill="1" applyAlignment="1" applyProtection="1">
      <alignment vertical="center"/>
      <protection locked="0"/>
    </xf>
    <xf numFmtId="49" fontId="26" fillId="2" borderId="0" xfId="2" applyNumberFormat="1" applyFont="1" applyFill="1" applyAlignment="1" applyProtection="1">
      <alignment vertical="center"/>
      <protection locked="0"/>
    </xf>
    <xf numFmtId="0" fontId="11" fillId="0" borderId="0" xfId="3" applyFont="1" applyAlignment="1">
      <alignment vertical="center"/>
    </xf>
    <xf numFmtId="0" fontId="23" fillId="0" borderId="0" xfId="3" applyFont="1" applyAlignment="1">
      <alignment horizontal="left" vertical="center" wrapText="1"/>
    </xf>
    <xf numFmtId="0" fontId="23" fillId="0" borderId="0" xfId="3" applyFont="1" applyAlignment="1">
      <alignment horizontal="left" vertical="center"/>
    </xf>
    <xf numFmtId="49" fontId="4" fillId="2" borderId="0" xfId="0" applyNumberFormat="1" applyFont="1" applyFill="1" applyBorder="1" applyAlignment="1" applyProtection="1">
      <alignment horizontal="right"/>
      <protection locked="0"/>
    </xf>
    <xf numFmtId="0" fontId="5" fillId="3" borderId="0" xfId="0" applyFont="1" applyFill="1" applyBorder="1" applyAlignment="1" applyProtection="1">
      <alignment vertical="center" wrapText="1"/>
      <protection locked="0"/>
    </xf>
    <xf numFmtId="49" fontId="19" fillId="7" borderId="0" xfId="0" applyNumberFormat="1" applyFont="1" applyFill="1" applyBorder="1" applyAlignment="1" applyProtection="1">
      <alignment vertical="center"/>
      <protection locked="0"/>
    </xf>
    <xf numFmtId="0" fontId="4" fillId="0" borderId="0" xfId="4" applyFont="1" applyAlignment="1" applyProtection="1">
      <alignment horizontal="left"/>
      <protection hidden="1"/>
    </xf>
    <xf numFmtId="0" fontId="5" fillId="0" borderId="0" xfId="0" applyFont="1" applyFill="1" applyBorder="1" applyAlignment="1" applyProtection="1">
      <alignment vertical="center" wrapText="1"/>
      <protection locked="0"/>
    </xf>
    <xf numFmtId="49" fontId="19" fillId="2" borderId="0" xfId="0" applyNumberFormat="1" applyFont="1" applyFill="1" applyBorder="1" applyAlignment="1" applyProtection="1">
      <alignment vertical="center"/>
      <protection locked="0"/>
    </xf>
    <xf numFmtId="0" fontId="15" fillId="0" borderId="3" xfId="3" applyFont="1" applyBorder="1" applyAlignment="1">
      <alignment horizontal="left" vertical="top" wrapText="1"/>
    </xf>
    <xf numFmtId="0" fontId="15" fillId="0" borderId="0" xfId="3" applyFont="1" applyAlignment="1" applyProtection="1">
      <alignment horizontal="left"/>
      <protection locked="0" hidden="1"/>
    </xf>
    <xf numFmtId="0" fontId="15" fillId="0" borderId="0" xfId="3" applyFont="1" applyAlignment="1" applyProtection="1">
      <alignment horizontal="left"/>
      <protection hidden="1"/>
    </xf>
    <xf numFmtId="0" fontId="15" fillId="0" borderId="1" xfId="3" applyFont="1" applyBorder="1" applyAlignment="1" applyProtection="1">
      <alignment horizontal="left" vertical="top" wrapText="1"/>
      <protection hidden="1"/>
    </xf>
    <xf numFmtId="0" fontId="15" fillId="0" borderId="0" xfId="3" applyFont="1" applyAlignment="1">
      <alignment horizontal="left" vertical="top" wrapText="1"/>
    </xf>
    <xf numFmtId="0" fontId="15" fillId="0" borderId="0" xfId="3" applyFont="1" applyAlignment="1" applyProtection="1">
      <alignment horizontal="left" wrapText="1"/>
      <protection hidden="1"/>
    </xf>
    <xf numFmtId="0" fontId="15" fillId="0" borderId="0" xfId="3" applyFont="1" applyAlignment="1" applyProtection="1">
      <alignment horizontal="left" vertical="top" wrapText="1"/>
      <protection hidden="1"/>
    </xf>
    <xf numFmtId="0" fontId="15" fillId="0" borderId="2" xfId="3" applyFont="1" applyBorder="1" applyAlignment="1" applyProtection="1">
      <alignment horizontal="left" wrapText="1"/>
      <protection hidden="1"/>
    </xf>
    <xf numFmtId="0" fontId="15" fillId="0" borderId="0" xfId="3" applyFont="1" applyBorder="1" applyAlignment="1" applyProtection="1">
      <alignment horizontal="left" wrapText="1"/>
      <protection hidden="1"/>
    </xf>
    <xf numFmtId="0" fontId="15" fillId="0" borderId="0" xfId="3" applyFont="1" applyBorder="1" applyAlignment="1">
      <alignment horizontal="left" vertical="top" wrapText="1"/>
    </xf>
    <xf numFmtId="0" fontId="5" fillId="0" borderId="3" xfId="3" applyFont="1" applyBorder="1" applyAlignment="1">
      <alignment horizontal="left" vertical="top" wrapText="1"/>
    </xf>
    <xf numFmtId="0" fontId="5" fillId="0" borderId="0" xfId="3" applyFont="1" applyAlignment="1" applyProtection="1">
      <alignment horizontal="left"/>
      <protection locked="0" hidden="1"/>
    </xf>
    <xf numFmtId="0" fontId="4" fillId="0" borderId="0" xfId="3" applyFont="1" applyAlignment="1" applyProtection="1">
      <alignment horizontal="left"/>
      <protection hidden="1"/>
    </xf>
    <xf numFmtId="0" fontId="4" fillId="0" borderId="1" xfId="3" applyFont="1" applyBorder="1" applyAlignment="1" applyProtection="1">
      <alignment horizontal="left" vertical="top" wrapText="1"/>
      <protection hidden="1"/>
    </xf>
    <xf numFmtId="0" fontId="5" fillId="0" borderId="1" xfId="3" applyFont="1" applyBorder="1" applyAlignment="1" applyProtection="1">
      <alignment horizontal="left" vertical="top" wrapText="1"/>
      <protection hidden="1"/>
    </xf>
    <xf numFmtId="0" fontId="4" fillId="0" borderId="0" xfId="3" applyFont="1" applyBorder="1" applyAlignment="1" applyProtection="1">
      <alignment horizontal="left" vertical="top" wrapText="1"/>
      <protection hidden="1"/>
    </xf>
    <xf numFmtId="0" fontId="5" fillId="0" borderId="0" xfId="3" applyFont="1" applyBorder="1" applyAlignment="1" applyProtection="1">
      <alignment horizontal="left" vertical="top" wrapText="1"/>
      <protection hidden="1"/>
    </xf>
    <xf numFmtId="0" fontId="5" fillId="0" borderId="0" xfId="3" applyFont="1" applyAlignment="1" applyProtection="1">
      <alignment horizontal="left" vertical="top" wrapText="1"/>
      <protection hidden="1"/>
    </xf>
    <xf numFmtId="0" fontId="19" fillId="0" borderId="0" xfId="0" applyFont="1" applyFill="1" applyBorder="1" applyAlignment="1">
      <alignment vertical="center" wrapText="1"/>
    </xf>
    <xf numFmtId="0" fontId="5" fillId="0" borderId="0" xfId="3"/>
    <xf numFmtId="0" fontId="5" fillId="0" borderId="0" xfId="3" applyAlignment="1">
      <alignment horizontal="center"/>
    </xf>
    <xf numFmtId="0" fontId="5" fillId="0" borderId="0" xfId="3" applyFont="1" applyAlignment="1">
      <alignment horizontal="center"/>
    </xf>
    <xf numFmtId="0" fontId="5" fillId="0" borderId="0" xfId="3" applyFont="1"/>
    <xf numFmtId="0" fontId="5" fillId="0" borderId="0" xfId="3" applyAlignment="1" applyProtection="1">
      <alignment horizontal="center"/>
      <protection locked="0" hidden="1"/>
    </xf>
    <xf numFmtId="0" fontId="5" fillId="0" borderId="0" xfId="3" applyProtection="1">
      <protection locked="0" hidden="1"/>
    </xf>
    <xf numFmtId="0" fontId="17" fillId="0" borderId="0" xfId="3" applyFont="1"/>
    <xf numFmtId="0" fontId="5" fillId="0" borderId="0" xfId="3" applyFill="1" applyAlignment="1">
      <alignment horizontal="center"/>
    </xf>
    <xf numFmtId="0" fontId="5" fillId="0" borderId="0" xfId="3" applyFill="1"/>
    <xf numFmtId="0" fontId="0" fillId="6" borderId="0" xfId="0" applyFill="1" applyBorder="1" applyProtection="1">
      <protection hidden="1"/>
    </xf>
    <xf numFmtId="0" fontId="23" fillId="6" borderId="0" xfId="0" applyFont="1" applyFill="1" applyBorder="1" applyProtection="1">
      <protection hidden="1"/>
    </xf>
    <xf numFmtId="0" fontId="6" fillId="6" borderId="0" xfId="0" applyFont="1" applyFill="1" applyBorder="1" applyProtection="1">
      <protection hidden="1"/>
    </xf>
    <xf numFmtId="0" fontId="8" fillId="6" borderId="0" xfId="0" applyFont="1" applyFill="1" applyBorder="1" applyAlignment="1" applyProtection="1">
      <alignment vertical="center" wrapText="1"/>
      <protection hidden="1"/>
    </xf>
    <xf numFmtId="0" fontId="0" fillId="6" borderId="0" xfId="0" applyFill="1" applyBorder="1" applyAlignment="1" applyProtection="1">
      <alignment horizontal="center" vertical="center"/>
      <protection hidden="1"/>
    </xf>
    <xf numFmtId="0" fontId="5" fillId="6" borderId="0" xfId="0" applyFont="1" applyFill="1" applyBorder="1" applyAlignment="1" applyProtection="1">
      <alignment vertical="center"/>
      <protection hidden="1"/>
    </xf>
    <xf numFmtId="0" fontId="1" fillId="6" borderId="0" xfId="1" applyFill="1" applyBorder="1" applyAlignment="1" applyProtection="1">
      <protection hidden="1"/>
    </xf>
    <xf numFmtId="0" fontId="11" fillId="6" borderId="0" xfId="0" applyFont="1" applyFill="1" applyBorder="1" applyAlignment="1" applyProtection="1">
      <alignment vertical="center"/>
      <protection hidden="1"/>
    </xf>
    <xf numFmtId="0" fontId="28" fillId="0" borderId="0" xfId="0" applyFont="1" applyFill="1" applyBorder="1" applyProtection="1">
      <protection hidden="1"/>
    </xf>
    <xf numFmtId="0" fontId="28" fillId="0" borderId="0" xfId="0" applyFont="1" applyFill="1" applyBorder="1" applyAlignment="1" applyProtection="1">
      <alignment horizontal="left"/>
      <protection locked="0" hidden="1"/>
    </xf>
    <xf numFmtId="0" fontId="19" fillId="6" borderId="0" xfId="0" applyFont="1" applyFill="1" applyBorder="1" applyProtection="1">
      <protection hidden="1"/>
    </xf>
    <xf numFmtId="0" fontId="4" fillId="6" borderId="0" xfId="0" applyFont="1" applyFill="1" applyBorder="1" applyAlignment="1" applyProtection="1">
      <alignment vertical="center" wrapText="1"/>
      <protection hidden="1"/>
    </xf>
    <xf numFmtId="0" fontId="17" fillId="0" borderId="0" xfId="0" applyFont="1"/>
    <xf numFmtId="0" fontId="5" fillId="3" borderId="5" xfId="0" applyFont="1" applyFill="1" applyBorder="1" applyAlignment="1">
      <alignment horizontal="left" vertical="top" wrapText="1"/>
    </xf>
    <xf numFmtId="0" fontId="4" fillId="4" borderId="5" xfId="0" applyFont="1" applyFill="1" applyBorder="1" applyAlignment="1">
      <alignment horizontal="center" vertical="top" wrapText="1"/>
    </xf>
    <xf numFmtId="2" fontId="22" fillId="4" borderId="5" xfId="0" applyNumberFormat="1" applyFont="1" applyFill="1" applyBorder="1" applyAlignment="1">
      <alignment horizontal="center" vertical="top" wrapText="1"/>
    </xf>
    <xf numFmtId="0" fontId="0" fillId="4" borderId="0" xfId="0" applyFill="1"/>
    <xf numFmtId="0" fontId="4" fillId="4" borderId="0" xfId="0" applyFont="1" applyFill="1"/>
    <xf numFmtId="0" fontId="31" fillId="4" borderId="0" xfId="1" applyFont="1" applyFill="1" applyAlignment="1" applyProtection="1">
      <alignment horizontal="justify"/>
    </xf>
    <xf numFmtId="0" fontId="4" fillId="4" borderId="5" xfId="0" applyFont="1" applyFill="1" applyBorder="1" applyAlignment="1">
      <alignment horizontal="left" vertical="top" wrapText="1"/>
    </xf>
    <xf numFmtId="0" fontId="8" fillId="0" borderId="0" xfId="0" applyFont="1"/>
    <xf numFmtId="0" fontId="5" fillId="4" borderId="0" xfId="5" applyFill="1"/>
    <xf numFmtId="0" fontId="5" fillId="0" borderId="0" xfId="3" applyAlignment="1" applyProtection="1">
      <alignment horizontal="justify" vertical="top" wrapText="1"/>
      <protection hidden="1"/>
    </xf>
    <xf numFmtId="0" fontId="5" fillId="0" borderId="0" xfId="3" applyAlignment="1" applyProtection="1">
      <alignment horizontal="left" vertical="top" wrapText="1"/>
      <protection hidden="1"/>
    </xf>
    <xf numFmtId="0" fontId="5" fillId="0" borderId="0" xfId="3" applyAlignment="1" applyProtection="1">
      <alignment wrapText="1"/>
      <protection hidden="1"/>
    </xf>
    <xf numFmtId="0" fontId="5" fillId="0" borderId="0" xfId="3" applyAlignment="1" applyProtection="1">
      <alignment horizontal="left" wrapText="1"/>
      <protection hidden="1"/>
    </xf>
    <xf numFmtId="0" fontId="5" fillId="0" borderId="0" xfId="3" applyProtection="1">
      <protection hidden="1"/>
    </xf>
    <xf numFmtId="0" fontId="4" fillId="0" borderId="0" xfId="0" applyFont="1" applyAlignment="1">
      <alignment horizontal="justify" vertical="top" wrapText="1"/>
    </xf>
    <xf numFmtId="0" fontId="32" fillId="9" borderId="0" xfId="0" applyFont="1" applyFill="1" applyAlignment="1">
      <alignment horizontal="justify" vertical="top" wrapText="1"/>
    </xf>
    <xf numFmtId="0" fontId="15" fillId="9" borderId="0" xfId="0" applyFont="1" applyFill="1" applyAlignment="1">
      <alignment horizontal="left" wrapText="1"/>
    </xf>
    <xf numFmtId="0" fontId="15" fillId="0" borderId="0" xfId="0" applyFont="1" applyFill="1" applyAlignment="1">
      <alignment horizontal="left" wrapText="1"/>
    </xf>
    <xf numFmtId="0" fontId="15" fillId="0" borderId="0" xfId="0" applyFont="1" applyFill="1" applyAlignment="1">
      <alignment horizontal="justify" vertical="top" wrapText="1"/>
    </xf>
    <xf numFmtId="49" fontId="5" fillId="2" borderId="0" xfId="0" applyNumberFormat="1" applyFont="1" applyFill="1" applyAlignment="1">
      <alignment horizontal="center"/>
    </xf>
    <xf numFmtId="0" fontId="5" fillId="0" borderId="0" xfId="0" applyFont="1"/>
    <xf numFmtId="0" fontId="0" fillId="2" borderId="0" xfId="0" applyNumberFormat="1" applyFill="1" applyAlignment="1">
      <alignment horizontal="center"/>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8" fillId="4" borderId="0" xfId="0" applyFont="1" applyFill="1" applyAlignment="1">
      <alignment horizontal="left" wrapText="1"/>
    </xf>
    <xf numFmtId="0" fontId="4" fillId="4" borderId="0" xfId="0" applyFont="1" applyFill="1" applyAlignment="1">
      <alignment horizontal="left" wrapText="1"/>
    </xf>
    <xf numFmtId="0" fontId="8" fillId="4" borderId="0" xfId="0" applyFont="1" applyFill="1" applyAlignment="1">
      <alignment horizontal="left"/>
    </xf>
    <xf numFmtId="0" fontId="4" fillId="0" borderId="0" xfId="0" applyFont="1" applyAlignment="1">
      <alignment horizontal="left" wrapText="1"/>
    </xf>
    <xf numFmtId="0" fontId="30" fillId="4" borderId="0" xfId="0" applyFont="1" applyFill="1" applyAlignment="1">
      <alignment horizontal="left" wrapText="1"/>
    </xf>
    <xf numFmtId="0" fontId="4" fillId="4" borderId="0" xfId="0" applyFont="1" applyFill="1" applyAlignment="1">
      <alignment horizontal="left"/>
    </xf>
    <xf numFmtId="0" fontId="4" fillId="0" borderId="0" xfId="0" applyFont="1" applyAlignment="1">
      <alignment horizontal="left"/>
    </xf>
    <xf numFmtId="0" fontId="8" fillId="4" borderId="4" xfId="0" applyFont="1" applyFill="1" applyBorder="1" applyAlignment="1">
      <alignment horizontal="left" wrapText="1"/>
    </xf>
    <xf numFmtId="0" fontId="4" fillId="4" borderId="4" xfId="0" applyFont="1" applyFill="1" applyBorder="1" applyAlignment="1">
      <alignment horizontal="left"/>
    </xf>
    <xf numFmtId="0" fontId="5" fillId="4" borderId="0" xfId="5" applyFill="1" applyAlignment="1">
      <alignment horizontal="left" wrapText="1"/>
    </xf>
    <xf numFmtId="0" fontId="9" fillId="0" borderId="0" xfId="5" applyFont="1" applyAlignment="1">
      <alignment horizontal="left"/>
    </xf>
    <xf numFmtId="0" fontId="5" fillId="0" borderId="0" xfId="3" applyAlignment="1">
      <alignment horizontal="left" vertical="center"/>
    </xf>
    <xf numFmtId="0" fontId="0" fillId="8" borderId="0" xfId="0" applyFill="1" applyBorder="1" applyAlignment="1" applyProtection="1">
      <alignment vertical="center" wrapText="1"/>
      <protection locked="0"/>
    </xf>
    <xf numFmtId="0" fontId="9" fillId="0" borderId="0" xfId="0" applyFont="1" applyFill="1" applyBorder="1" applyAlignment="1" applyProtection="1">
      <alignment horizontal="left"/>
      <protection hidden="1"/>
    </xf>
    <xf numFmtId="0" fontId="0" fillId="3" borderId="0" xfId="0" applyFill="1" applyBorder="1" applyAlignment="1" applyProtection="1">
      <alignment horizontal="left"/>
      <protection hidden="1"/>
    </xf>
    <xf numFmtId="0" fontId="5" fillId="3" borderId="0"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0" fillId="3" borderId="0" xfId="0" applyFill="1" applyBorder="1" applyAlignment="1" applyProtection="1">
      <alignment horizontal="center"/>
      <protection hidden="1"/>
    </xf>
    <xf numFmtId="0" fontId="22"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0" fontId="0" fillId="3" borderId="0" xfId="0" applyFill="1" applyBorder="1" applyAlignment="1" applyProtection="1">
      <alignment horizontal="left" vertical="center"/>
      <protection hidden="1"/>
    </xf>
    <xf numFmtId="0" fontId="4" fillId="2" borderId="0" xfId="0" applyFont="1" applyFill="1" applyAlignment="1" applyProtection="1">
      <alignment horizontal="left"/>
      <protection locked="0"/>
    </xf>
    <xf numFmtId="0" fontId="11" fillId="10" borderId="0" xfId="0" applyFont="1" applyFill="1" applyAlignment="1">
      <alignment horizontal="left" vertical="center" wrapText="1"/>
    </xf>
    <xf numFmtId="0" fontId="11" fillId="10" borderId="0" xfId="0" applyFont="1" applyFill="1" applyAlignment="1">
      <alignment horizontal="left" vertical="center"/>
    </xf>
    <xf numFmtId="0" fontId="0" fillId="10" borderId="0" xfId="0" applyFill="1" applyAlignment="1">
      <alignment vertical="center"/>
    </xf>
    <xf numFmtId="0" fontId="11" fillId="0" borderId="0" xfId="0" applyFont="1" applyAlignment="1">
      <alignment vertical="center"/>
    </xf>
    <xf numFmtId="0" fontId="0" fillId="0" borderId="0" xfId="0" applyAlignment="1">
      <alignment vertical="center"/>
    </xf>
    <xf numFmtId="0" fontId="23" fillId="11" borderId="0" xfId="0" applyFont="1" applyFill="1" applyAlignment="1">
      <alignment horizontal="left" vertical="center" wrapText="1"/>
    </xf>
    <xf numFmtId="0" fontId="23" fillId="11" borderId="0" xfId="0" applyFont="1" applyFill="1" applyAlignment="1">
      <alignment horizontal="left" vertical="center"/>
    </xf>
    <xf numFmtId="0" fontId="23" fillId="11" borderId="0" xfId="0" applyFont="1" applyFill="1" applyAlignment="1">
      <alignment horizontal="left" vertical="center"/>
    </xf>
  </cellXfs>
  <cellStyles count="6">
    <cellStyle name="Hyperlink 2" xfId="2" xr:uid="{00000000-0005-0000-0000-000000000000}"/>
    <cellStyle name="Link" xfId="1" builtinId="8"/>
    <cellStyle name="Standard" xfId="0" builtinId="0"/>
    <cellStyle name="Standard 2" xfId="3" xr:uid="{00000000-0005-0000-0000-000003000000}"/>
    <cellStyle name="Standard 2 2" xfId="5" xr:uid="{018FA917-86A1-429C-94F9-1737CB457C0D}"/>
    <cellStyle name="Standard 3" xfId="4" xr:uid="{00000000-0005-0000-0000-000004000000}"/>
  </cellStyles>
  <dxfs count="38">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10"/>
      </font>
      <fill>
        <patternFill patternType="solid">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50" dropStyle="combo" dx="39" fmlaLink="Dichte!$B$1" fmlaRange="Dichte!$B$3:$B$25" sel="23" val="0"/>
</file>

<file path=xl/ctrlProps/ctrlProp10.xml><?xml version="1.0" encoding="utf-8"?>
<formControlPr xmlns="http://schemas.microsoft.com/office/spreadsheetml/2009/9/main" objectType="Drop" dropLines="50" dropStyle="combo" dx="39" fmlaLink="Carotin!$B$1" fmlaRange="Carotin!$B$3:$B$29" sel="27" val="0"/>
</file>

<file path=xl/ctrlProps/ctrlProp11.xml><?xml version="1.0" encoding="utf-8"?>
<formControlPr xmlns="http://schemas.microsoft.com/office/spreadsheetml/2009/9/main" objectType="Drop" dropLines="50" dropStyle="combo" dx="39" fmlaLink="Glu_Fru_Sac!$F$2" fmlaRange="Glu_Fru_Sac!$B$3:$B$33" sel="31" val="0"/>
</file>

<file path=xl/ctrlProps/ctrlProp2.xml><?xml version="1.0" encoding="utf-8"?>
<formControlPr xmlns="http://schemas.microsoft.com/office/spreadsheetml/2009/9/main" objectType="Drop" dropLines="50" dropStyle="combo" dx="39" fmlaLink="pHWert!$B$1" fmlaRange="pHWert!$B$3:$B$17" sel="15" val="0"/>
</file>

<file path=xl/ctrlProps/ctrlProp3.xml><?xml version="1.0" encoding="utf-8"?>
<formControlPr xmlns="http://schemas.microsoft.com/office/spreadsheetml/2009/9/main" objectType="Drop" dropLines="50" dropStyle="combo" dx="39" fmlaLink="Gesamtsaeure!$B$1" fmlaRange="Gesamtsaeure!$B$3:$B$15" sel="13" val="0"/>
</file>

<file path=xl/ctrlProps/ctrlProp4.xml><?xml version="1.0" encoding="utf-8"?>
<formControlPr xmlns="http://schemas.microsoft.com/office/spreadsheetml/2009/9/main" objectType="Drop" dropLines="50" dropStyle="combo" dx="39" fmlaLink="Glu_Fru_Sac!$D$2" fmlaRange="Glu_Fru_Sac!$B$3:$B$33" sel="31" val="0"/>
</file>

<file path=xl/ctrlProps/ctrlProp5.xml><?xml version="1.0" encoding="utf-8"?>
<formControlPr xmlns="http://schemas.microsoft.com/office/spreadsheetml/2009/9/main" objectType="Drop" dropLines="50" dropStyle="combo" dx="39" fmlaLink="Glu_Fru_Sac!$E$2" fmlaRange="Glu_Fru_Sac!$B$3:$B$33" sel="31" val="0"/>
</file>

<file path=xl/ctrlProps/ctrlProp6.xml><?xml version="1.0" encoding="utf-8"?>
<formControlPr xmlns="http://schemas.microsoft.com/office/spreadsheetml/2009/9/main" objectType="Drop" dropLines="50" dropStyle="combo" dx="39" fmlaLink="Nitrat!$B$1" fmlaRange="Nitrat!$B$3:$B$32" sel="30" val="0"/>
</file>

<file path=xl/ctrlProps/ctrlProp7.xml><?xml version="1.0" encoding="utf-8"?>
<formControlPr xmlns="http://schemas.microsoft.com/office/spreadsheetml/2009/9/main" objectType="Drop" dropLines="15" dropStyle="combo" dx="39" fmlaLink="Teilnehmerdaten!$D$4" fmlaRange="Teilnehmerdaten!$G$5:$G$6" sel="2" val="0"/>
</file>

<file path=xl/ctrlProps/ctrlProp8.xml><?xml version="1.0" encoding="utf-8"?>
<formControlPr xmlns="http://schemas.microsoft.com/office/spreadsheetml/2009/9/main" objectType="Drop" dropLines="50" dropStyle="combo" dx="39" fmlaLink="Gesamtsaeure!$B$21" fmlaRange="Gesamtsaeure!$B$22:$B$27" sel="6" val="0"/>
</file>

<file path=xl/ctrlProps/ctrlProp9.xml><?xml version="1.0" encoding="utf-8"?>
<formControlPr xmlns="http://schemas.microsoft.com/office/spreadsheetml/2009/9/main" objectType="Drop" dropLines="50" dropStyle="combo" dx="39" fmlaLink="Citronensaeure!$B$1" fmlaRange="Citronensaeure!$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73757" cy="7191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36</xdr:row>
          <xdr:rowOff>30480</xdr:rowOff>
        </xdr:from>
        <xdr:to>
          <xdr:col>7</xdr:col>
          <xdr:colOff>487680</xdr:colOff>
          <xdr:row>36</xdr:row>
          <xdr:rowOff>236220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30480</xdr:rowOff>
        </xdr:from>
        <xdr:to>
          <xdr:col>7</xdr:col>
          <xdr:colOff>487680</xdr:colOff>
          <xdr:row>38</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30480</xdr:rowOff>
        </xdr:from>
        <xdr:to>
          <xdr:col>7</xdr:col>
          <xdr:colOff>487680</xdr:colOff>
          <xdr:row>40</xdr:row>
          <xdr:rowOff>236220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7</xdr:col>
          <xdr:colOff>487680</xdr:colOff>
          <xdr:row>47</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30480</xdr:rowOff>
        </xdr:from>
        <xdr:to>
          <xdr:col>7</xdr:col>
          <xdr:colOff>487680</xdr:colOff>
          <xdr:row>49</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30480</xdr:rowOff>
        </xdr:from>
        <xdr:to>
          <xdr:col>7</xdr:col>
          <xdr:colOff>487680</xdr:colOff>
          <xdr:row>53</xdr:row>
          <xdr:rowOff>220980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152400</xdr:rowOff>
        </xdr:from>
        <xdr:to>
          <xdr:col>7</xdr:col>
          <xdr:colOff>0</xdr:colOff>
          <xdr:row>15</xdr:row>
          <xdr:rowOff>434340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22860</xdr:rowOff>
        </xdr:from>
        <xdr:to>
          <xdr:col>5</xdr:col>
          <xdr:colOff>22860</xdr:colOff>
          <xdr:row>41</xdr:row>
          <xdr:rowOff>220980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487680</xdr:colOff>
          <xdr:row>43</xdr:row>
          <xdr:rowOff>236220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30480</xdr:rowOff>
        </xdr:from>
        <xdr:to>
          <xdr:col>7</xdr:col>
          <xdr:colOff>487680</xdr:colOff>
          <xdr:row>59</xdr:row>
          <xdr:rowOff>220980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30480</xdr:rowOff>
        </xdr:from>
        <xdr:to>
          <xdr:col>7</xdr:col>
          <xdr:colOff>487680</xdr:colOff>
          <xdr:row>51</xdr:row>
          <xdr:rowOff>236220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ADF0-4C41-4F9F-BE98-B4DB0B3FC788}">
  <dimension ref="A1:C13"/>
  <sheetViews>
    <sheetView workbookViewId="0">
      <selection activeCell="A8" sqref="A8:H8"/>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47" t="s">
        <v>317</v>
      </c>
      <c r="B1" s="148"/>
      <c r="C1" s="148"/>
    </row>
    <row r="2" spans="1:3" ht="51.9" customHeight="1" x14ac:dyDescent="0.25">
      <c r="A2" s="149" t="s">
        <v>318</v>
      </c>
      <c r="B2" s="150"/>
      <c r="C2" s="150"/>
    </row>
    <row r="3" spans="1:3" ht="74.25" customHeight="1" x14ac:dyDescent="0.25">
      <c r="A3" s="149" t="s">
        <v>319</v>
      </c>
      <c r="B3" s="149"/>
      <c r="C3" s="149"/>
    </row>
    <row r="4" spans="1:3" ht="80.400000000000006" customHeight="1" x14ac:dyDescent="0.35">
      <c r="A4" s="149" t="s">
        <v>320</v>
      </c>
      <c r="B4" s="150"/>
      <c r="C4" s="150"/>
    </row>
    <row r="5" spans="1:3" ht="30.3" customHeight="1" x14ac:dyDescent="0.3">
      <c r="A5" s="151"/>
      <c r="B5" s="151"/>
      <c r="C5" s="151"/>
    </row>
    <row r="6" spans="1:3" ht="30.3" customHeight="1" x14ac:dyDescent="0.25">
      <c r="A6" s="122" t="s">
        <v>321</v>
      </c>
    </row>
    <row r="7" spans="1:3" ht="54" customHeight="1" x14ac:dyDescent="0.25">
      <c r="A7" s="145" t="s">
        <v>322</v>
      </c>
      <c r="B7" s="146"/>
      <c r="C7" s="146"/>
    </row>
    <row r="9" spans="1:3" x14ac:dyDescent="0.25">
      <c r="A9" s="123" t="s">
        <v>323</v>
      </c>
      <c r="B9" s="123" t="s">
        <v>324</v>
      </c>
    </row>
    <row r="10" spans="1:3" ht="15.6" x14ac:dyDescent="0.25">
      <c r="A10" s="124">
        <v>1379</v>
      </c>
      <c r="B10" s="124">
        <v>1380</v>
      </c>
    </row>
    <row r="11" spans="1:3" ht="15.6" x14ac:dyDescent="0.25">
      <c r="A11" s="124">
        <v>179.34</v>
      </c>
      <c r="B11" s="124">
        <v>179</v>
      </c>
    </row>
    <row r="12" spans="1:3" ht="15.6" x14ac:dyDescent="0.25">
      <c r="A12" s="124">
        <v>80.12</v>
      </c>
      <c r="B12" s="124">
        <v>80.099999999999994</v>
      </c>
    </row>
    <row r="13" spans="1:3" ht="15.6" x14ac:dyDescent="0.25">
      <c r="A13" s="124">
        <v>7.8</v>
      </c>
      <c r="B13" s="1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17</v>
      </c>
      <c r="H1" s="67">
        <f>COUNTA(A2:G38)</f>
        <v>0</v>
      </c>
    </row>
    <row r="2" spans="1:8" x14ac:dyDescent="0.3">
      <c r="A2" s="176"/>
      <c r="B2" s="176"/>
      <c r="C2" s="176"/>
      <c r="D2" s="176"/>
      <c r="E2" s="176"/>
      <c r="F2" s="176"/>
      <c r="G2" s="176"/>
    </row>
    <row r="3" spans="1:8" x14ac:dyDescent="0.3">
      <c r="A3" s="176"/>
      <c r="B3" s="176"/>
      <c r="C3" s="176"/>
      <c r="D3" s="176"/>
      <c r="E3" s="176"/>
      <c r="F3" s="176"/>
      <c r="G3" s="176"/>
    </row>
    <row r="4" spans="1:8" x14ac:dyDescent="0.3">
      <c r="A4" s="176"/>
      <c r="B4" s="176"/>
      <c r="C4" s="176"/>
      <c r="D4" s="176"/>
      <c r="E4" s="176"/>
      <c r="F4" s="176"/>
      <c r="G4" s="176"/>
    </row>
    <row r="5" spans="1:8" x14ac:dyDescent="0.3">
      <c r="A5" s="176"/>
      <c r="B5" s="176"/>
      <c r="C5" s="176"/>
      <c r="D5" s="176"/>
      <c r="E5" s="176"/>
      <c r="F5" s="176"/>
      <c r="G5" s="176"/>
    </row>
    <row r="6" spans="1:8" x14ac:dyDescent="0.3">
      <c r="A6" s="176"/>
      <c r="B6" s="176"/>
      <c r="C6" s="176"/>
      <c r="D6" s="176"/>
      <c r="E6" s="176"/>
      <c r="F6" s="176"/>
      <c r="G6" s="176"/>
    </row>
    <row r="7" spans="1:8" x14ac:dyDescent="0.3">
      <c r="A7" s="176"/>
      <c r="B7" s="176"/>
      <c r="C7" s="176"/>
      <c r="D7" s="176"/>
      <c r="E7" s="176"/>
      <c r="F7" s="176"/>
      <c r="G7" s="176"/>
    </row>
    <row r="8" spans="1:8" x14ac:dyDescent="0.3">
      <c r="A8" s="176"/>
      <c r="B8" s="176"/>
      <c r="C8" s="176"/>
      <c r="D8" s="176"/>
      <c r="E8" s="176"/>
      <c r="F8" s="176"/>
      <c r="G8" s="176"/>
    </row>
    <row r="9" spans="1:8" x14ac:dyDescent="0.3">
      <c r="A9" s="176"/>
      <c r="B9" s="176"/>
      <c r="C9" s="176"/>
      <c r="D9" s="176"/>
      <c r="E9" s="176"/>
      <c r="F9" s="176"/>
      <c r="G9" s="176"/>
    </row>
    <row r="10" spans="1:8" x14ac:dyDescent="0.3">
      <c r="A10" s="176"/>
      <c r="B10" s="176"/>
      <c r="C10" s="176"/>
      <c r="D10" s="176"/>
      <c r="E10" s="176"/>
      <c r="F10" s="176"/>
      <c r="G10" s="176"/>
    </row>
    <row r="11" spans="1:8" x14ac:dyDescent="0.3">
      <c r="A11" s="176"/>
      <c r="B11" s="176"/>
      <c r="C11" s="176"/>
      <c r="D11" s="176"/>
      <c r="E11" s="176"/>
      <c r="F11" s="176"/>
      <c r="G11" s="176"/>
    </row>
    <row r="12" spans="1:8" x14ac:dyDescent="0.3">
      <c r="A12" s="176"/>
      <c r="B12" s="176"/>
      <c r="C12" s="176"/>
      <c r="D12" s="176"/>
      <c r="E12" s="176"/>
      <c r="F12" s="176"/>
      <c r="G12" s="176"/>
    </row>
    <row r="13" spans="1:8" x14ac:dyDescent="0.3">
      <c r="A13" s="176"/>
      <c r="B13" s="176"/>
      <c r="C13" s="176"/>
      <c r="D13" s="176"/>
      <c r="E13" s="176"/>
      <c r="F13" s="176"/>
      <c r="G13" s="176"/>
    </row>
    <row r="14" spans="1:8" x14ac:dyDescent="0.3">
      <c r="A14" s="176"/>
      <c r="B14" s="176"/>
      <c r="C14" s="176"/>
      <c r="D14" s="176"/>
      <c r="E14" s="176"/>
      <c r="F14" s="176"/>
      <c r="G14" s="176"/>
    </row>
    <row r="15" spans="1:8" x14ac:dyDescent="0.3">
      <c r="A15" s="176"/>
      <c r="B15" s="176"/>
      <c r="C15" s="176"/>
      <c r="D15" s="176"/>
      <c r="E15" s="176"/>
      <c r="F15" s="176"/>
      <c r="G15" s="176"/>
    </row>
    <row r="16" spans="1:8" x14ac:dyDescent="0.3">
      <c r="A16" s="176"/>
      <c r="B16" s="176"/>
      <c r="C16" s="176"/>
      <c r="D16" s="176"/>
      <c r="E16" s="176"/>
      <c r="F16" s="176"/>
      <c r="G16" s="176"/>
    </row>
    <row r="17" spans="1:7" x14ac:dyDescent="0.3">
      <c r="A17" s="176"/>
      <c r="B17" s="176"/>
      <c r="C17" s="176"/>
      <c r="D17" s="176"/>
      <c r="E17" s="176"/>
      <c r="F17" s="176"/>
      <c r="G17" s="176"/>
    </row>
    <row r="18" spans="1:7" x14ac:dyDescent="0.3">
      <c r="A18" s="176"/>
      <c r="B18" s="176"/>
      <c r="C18" s="176"/>
      <c r="D18" s="176"/>
      <c r="E18" s="176"/>
      <c r="F18" s="176"/>
      <c r="G18" s="176"/>
    </row>
    <row r="19" spans="1:7" x14ac:dyDescent="0.3">
      <c r="A19" s="176"/>
      <c r="B19" s="176"/>
      <c r="C19" s="176"/>
      <c r="D19" s="176"/>
      <c r="E19" s="176"/>
      <c r="F19" s="176"/>
      <c r="G19" s="176"/>
    </row>
    <row r="20" spans="1:7" x14ac:dyDescent="0.3">
      <c r="A20" s="176"/>
      <c r="B20" s="176"/>
      <c r="C20" s="176"/>
      <c r="D20" s="176"/>
      <c r="E20" s="176"/>
      <c r="F20" s="176"/>
      <c r="G20" s="176"/>
    </row>
    <row r="21" spans="1:7" x14ac:dyDescent="0.3">
      <c r="A21" s="176"/>
      <c r="B21" s="176"/>
      <c r="C21" s="176"/>
      <c r="D21" s="176"/>
      <c r="E21" s="176"/>
      <c r="F21" s="176"/>
      <c r="G21" s="176"/>
    </row>
    <row r="22" spans="1:7" x14ac:dyDescent="0.3">
      <c r="A22" s="176"/>
      <c r="B22" s="176"/>
      <c r="C22" s="176"/>
      <c r="D22" s="176"/>
      <c r="E22" s="176"/>
      <c r="F22" s="176"/>
      <c r="G22" s="176"/>
    </row>
    <row r="23" spans="1:7" x14ac:dyDescent="0.3">
      <c r="A23" s="176"/>
      <c r="B23" s="176"/>
      <c r="C23" s="176"/>
      <c r="D23" s="176"/>
      <c r="E23" s="176"/>
      <c r="F23" s="176"/>
      <c r="G23" s="176"/>
    </row>
    <row r="24" spans="1:7" x14ac:dyDescent="0.3">
      <c r="A24" s="176"/>
      <c r="B24" s="176"/>
      <c r="C24" s="176"/>
      <c r="D24" s="176"/>
      <c r="E24" s="176"/>
      <c r="F24" s="176"/>
      <c r="G24" s="176"/>
    </row>
    <row r="25" spans="1:7" x14ac:dyDescent="0.3">
      <c r="A25" s="176"/>
      <c r="B25" s="176"/>
      <c r="C25" s="176"/>
      <c r="D25" s="176"/>
      <c r="E25" s="176"/>
      <c r="F25" s="176"/>
      <c r="G25" s="176"/>
    </row>
    <row r="26" spans="1:7" x14ac:dyDescent="0.3">
      <c r="A26" s="176"/>
      <c r="B26" s="176"/>
      <c r="C26" s="176"/>
      <c r="D26" s="176"/>
      <c r="E26" s="176"/>
      <c r="F26" s="176"/>
      <c r="G26" s="176"/>
    </row>
    <row r="27" spans="1:7" x14ac:dyDescent="0.3">
      <c r="A27" s="176"/>
      <c r="B27" s="176"/>
      <c r="C27" s="176"/>
      <c r="D27" s="176"/>
      <c r="E27" s="176"/>
      <c r="F27" s="176"/>
      <c r="G27" s="176"/>
    </row>
    <row r="28" spans="1:7" x14ac:dyDescent="0.3">
      <c r="A28" s="176"/>
      <c r="B28" s="176"/>
      <c r="C28" s="176"/>
      <c r="D28" s="176"/>
      <c r="E28" s="176"/>
      <c r="F28" s="176"/>
      <c r="G28" s="176"/>
    </row>
    <row r="29" spans="1:7" x14ac:dyDescent="0.3">
      <c r="A29" s="176"/>
      <c r="B29" s="176"/>
      <c r="C29" s="176"/>
      <c r="D29" s="176"/>
      <c r="E29" s="176"/>
      <c r="F29" s="176"/>
      <c r="G29" s="176"/>
    </row>
    <row r="30" spans="1:7" x14ac:dyDescent="0.3">
      <c r="A30" s="176"/>
      <c r="B30" s="176"/>
      <c r="C30" s="176"/>
      <c r="D30" s="176"/>
      <c r="E30" s="176"/>
      <c r="F30" s="176"/>
      <c r="G30" s="176"/>
    </row>
    <row r="31" spans="1:7" x14ac:dyDescent="0.3">
      <c r="A31" s="176"/>
      <c r="B31" s="176"/>
      <c r="C31" s="176"/>
      <c r="D31" s="176"/>
      <c r="E31" s="176"/>
      <c r="F31" s="176"/>
      <c r="G31" s="176"/>
    </row>
    <row r="32" spans="1:7" x14ac:dyDescent="0.3">
      <c r="A32" s="176"/>
      <c r="B32" s="176"/>
      <c r="C32" s="176"/>
      <c r="D32" s="176"/>
      <c r="E32" s="176"/>
      <c r="F32" s="176"/>
      <c r="G32" s="176"/>
    </row>
    <row r="33" spans="1:7" x14ac:dyDescent="0.3">
      <c r="A33" s="176"/>
      <c r="B33" s="176"/>
      <c r="C33" s="176"/>
      <c r="D33" s="176"/>
      <c r="E33" s="176"/>
      <c r="F33" s="176"/>
      <c r="G33" s="176"/>
    </row>
    <row r="34" spans="1:7" x14ac:dyDescent="0.3">
      <c r="A34" s="176"/>
      <c r="B34" s="176"/>
      <c r="C34" s="176"/>
      <c r="D34" s="176"/>
      <c r="E34" s="176"/>
      <c r="F34" s="176"/>
      <c r="G34" s="176"/>
    </row>
    <row r="35" spans="1:7" x14ac:dyDescent="0.3">
      <c r="A35" s="176"/>
      <c r="B35" s="176"/>
      <c r="C35" s="176"/>
      <c r="D35" s="176"/>
      <c r="E35" s="176"/>
      <c r="F35" s="176"/>
      <c r="G35" s="176"/>
    </row>
    <row r="36" spans="1:7" x14ac:dyDescent="0.3">
      <c r="A36" s="176"/>
      <c r="B36" s="176"/>
      <c r="C36" s="176"/>
      <c r="D36" s="176"/>
      <c r="E36" s="176"/>
      <c r="F36" s="176"/>
      <c r="G36" s="176"/>
    </row>
    <row r="37" spans="1:7" x14ac:dyDescent="0.3">
      <c r="A37" s="176"/>
      <c r="B37" s="176"/>
      <c r="C37" s="176"/>
      <c r="D37" s="176"/>
      <c r="E37" s="176"/>
      <c r="F37" s="176"/>
      <c r="G37" s="176"/>
    </row>
    <row r="38" spans="1:7" x14ac:dyDescent="0.3">
      <c r="A38" s="176"/>
      <c r="B38" s="176"/>
      <c r="C38" s="176"/>
      <c r="D38" s="176"/>
      <c r="E38" s="176"/>
      <c r="F38" s="176"/>
      <c r="G38" s="176"/>
    </row>
  </sheetData>
  <sheetProtection algorithmName="SHA-512" hashValue="IStA9H8nqobT/d2J3mIjExPVXxQSvRbBtaEBwU/QwsO2M7D/7VQxyanLa+shX/BaT6KMibHn14LX01ohZUvICQ==" saltValue="lBahSYtZ548aRnH0t2uyAg=="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9"/>
  <sheetViews>
    <sheetView workbookViewId="0">
      <pane xSplit="1" ySplit="1" topLeftCell="B27"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101" bestFit="1" customWidth="1"/>
    <col min="2" max="2" width="54.44140625" style="101" bestFit="1" customWidth="1"/>
    <col min="3" max="4" width="6.6640625" style="102" customWidth="1"/>
    <col min="5" max="16384" width="11.44140625" style="101"/>
  </cols>
  <sheetData>
    <row r="1" spans="1:4" x14ac:dyDescent="0.25">
      <c r="A1" s="104" t="s">
        <v>308</v>
      </c>
      <c r="B1" s="104" t="s">
        <v>307</v>
      </c>
      <c r="C1" s="103"/>
      <c r="D1" s="103" t="s">
        <v>307</v>
      </c>
    </row>
    <row r="2" spans="1:4" x14ac:dyDescent="0.25">
      <c r="A2" s="107" t="s">
        <v>306</v>
      </c>
      <c r="B2" s="106">
        <v>8</v>
      </c>
      <c r="C2" s="105"/>
      <c r="D2" s="102">
        <f>MAX(A3:A10)-1</f>
        <v>7</v>
      </c>
    </row>
    <row r="3" spans="1:4" x14ac:dyDescent="0.25">
      <c r="A3" s="101">
        <v>1</v>
      </c>
      <c r="B3" s="101" t="s">
        <v>305</v>
      </c>
    </row>
    <row r="4" spans="1:4" x14ac:dyDescent="0.25">
      <c r="A4" s="101">
        <v>2</v>
      </c>
      <c r="B4" s="101" t="s">
        <v>304</v>
      </c>
    </row>
    <row r="5" spans="1:4" x14ac:dyDescent="0.25">
      <c r="A5" s="101">
        <v>3</v>
      </c>
      <c r="B5" s="101" t="s">
        <v>303</v>
      </c>
    </row>
    <row r="6" spans="1:4" x14ac:dyDescent="0.25">
      <c r="A6" s="101">
        <v>4</v>
      </c>
      <c r="B6" s="101" t="s">
        <v>302</v>
      </c>
    </row>
    <row r="7" spans="1:4" x14ac:dyDescent="0.25">
      <c r="A7" s="101">
        <v>5</v>
      </c>
      <c r="B7" s="101" t="s">
        <v>301</v>
      </c>
    </row>
    <row r="8" spans="1:4" x14ac:dyDescent="0.25">
      <c r="A8" s="101">
        <v>6</v>
      </c>
      <c r="B8" s="101" t="s">
        <v>300</v>
      </c>
    </row>
    <row r="9" spans="1:4" x14ac:dyDescent="0.25">
      <c r="A9" s="101">
        <v>7</v>
      </c>
      <c r="B9" s="101" t="s">
        <v>299</v>
      </c>
    </row>
    <row r="10" spans="1:4" x14ac:dyDescent="0.25">
      <c r="A10" s="101">
        <v>8</v>
      </c>
      <c r="B10" s="58" t="s">
        <v>207</v>
      </c>
    </row>
    <row r="13" spans="1:4" x14ac:dyDescent="0.25">
      <c r="A13" s="107" t="s">
        <v>298</v>
      </c>
      <c r="B13" s="106">
        <v>13</v>
      </c>
      <c r="C13" s="105"/>
      <c r="D13" s="102">
        <f>MAX(A14:A26)-1</f>
        <v>12</v>
      </c>
    </row>
    <row r="14" spans="1:4" x14ac:dyDescent="0.25">
      <c r="A14" s="101">
        <v>1</v>
      </c>
      <c r="B14" s="109" t="s">
        <v>297</v>
      </c>
      <c r="C14" s="108"/>
    </row>
    <row r="15" spans="1:4" x14ac:dyDescent="0.25">
      <c r="A15" s="101">
        <v>2</v>
      </c>
      <c r="B15" s="109" t="s">
        <v>296</v>
      </c>
      <c r="C15" s="108"/>
    </row>
    <row r="16" spans="1:4" x14ac:dyDescent="0.25">
      <c r="A16" s="101">
        <v>3</v>
      </c>
      <c r="B16" s="109" t="s">
        <v>295</v>
      </c>
      <c r="C16" s="108"/>
    </row>
    <row r="17" spans="1:4" x14ac:dyDescent="0.25">
      <c r="A17" s="101">
        <v>4</v>
      </c>
      <c r="B17" s="109" t="s">
        <v>294</v>
      </c>
      <c r="C17" s="108"/>
    </row>
    <row r="18" spans="1:4" x14ac:dyDescent="0.25">
      <c r="A18" s="101">
        <v>5</v>
      </c>
      <c r="B18" s="109" t="s">
        <v>293</v>
      </c>
      <c r="C18" s="108"/>
    </row>
    <row r="19" spans="1:4" x14ac:dyDescent="0.25">
      <c r="A19" s="101">
        <v>6</v>
      </c>
      <c r="B19" s="109" t="s">
        <v>292</v>
      </c>
      <c r="C19" s="108"/>
    </row>
    <row r="20" spans="1:4" x14ac:dyDescent="0.25">
      <c r="A20" s="101">
        <v>7</v>
      </c>
      <c r="B20" s="109" t="s">
        <v>291</v>
      </c>
      <c r="C20" s="108"/>
    </row>
    <row r="21" spans="1:4" x14ac:dyDescent="0.25">
      <c r="A21" s="101">
        <v>8</v>
      </c>
      <c r="B21" s="109" t="s">
        <v>290</v>
      </c>
      <c r="C21" s="108"/>
    </row>
    <row r="22" spans="1:4" x14ac:dyDescent="0.25">
      <c r="A22" s="101">
        <v>9</v>
      </c>
      <c r="B22" s="109" t="s">
        <v>289</v>
      </c>
      <c r="C22" s="108"/>
    </row>
    <row r="23" spans="1:4" x14ac:dyDescent="0.25">
      <c r="A23" s="101">
        <v>10</v>
      </c>
      <c r="B23" s="109" t="s">
        <v>288</v>
      </c>
      <c r="C23" s="108"/>
    </row>
    <row r="24" spans="1:4" x14ac:dyDescent="0.25">
      <c r="A24" s="101">
        <v>11</v>
      </c>
      <c r="B24" s="109" t="s">
        <v>287</v>
      </c>
      <c r="C24" s="108"/>
    </row>
    <row r="25" spans="1:4" x14ac:dyDescent="0.25">
      <c r="A25" s="101">
        <v>12</v>
      </c>
      <c r="B25" s="109" t="s">
        <v>286</v>
      </c>
      <c r="C25" s="108"/>
    </row>
    <row r="26" spans="1:4" x14ac:dyDescent="0.25">
      <c r="A26" s="101">
        <v>13</v>
      </c>
      <c r="B26" s="58" t="s">
        <v>207</v>
      </c>
      <c r="C26" s="108"/>
    </row>
    <row r="29" spans="1:4" x14ac:dyDescent="0.25">
      <c r="A29" s="101" t="s">
        <v>285</v>
      </c>
      <c r="B29" s="106">
        <v>8</v>
      </c>
      <c r="C29" s="105"/>
      <c r="D29" s="105">
        <f>MAX(A30:A37)-1</f>
        <v>7</v>
      </c>
    </row>
    <row r="30" spans="1:4" x14ac:dyDescent="0.25">
      <c r="A30" s="101">
        <v>1</v>
      </c>
      <c r="B30" s="101" t="s">
        <v>284</v>
      </c>
    </row>
    <row r="31" spans="1:4" ht="16.2" x14ac:dyDescent="0.35">
      <c r="A31" s="101">
        <v>2</v>
      </c>
      <c r="B31" s="101" t="s">
        <v>283</v>
      </c>
    </row>
    <row r="32" spans="1:4" ht="16.2" x14ac:dyDescent="0.35">
      <c r="A32" s="101">
        <v>3</v>
      </c>
      <c r="B32" s="101" t="s">
        <v>282</v>
      </c>
    </row>
    <row r="33" spans="1:4" x14ac:dyDescent="0.25">
      <c r="A33" s="101">
        <v>4</v>
      </c>
      <c r="B33" s="101" t="s">
        <v>281</v>
      </c>
    </row>
    <row r="34" spans="1:4" ht="16.2" x14ac:dyDescent="0.35">
      <c r="A34" s="101">
        <v>5</v>
      </c>
      <c r="B34" s="101" t="s">
        <v>280</v>
      </c>
    </row>
    <row r="35" spans="1:4" ht="16.2" x14ac:dyDescent="0.35">
      <c r="A35" s="101">
        <v>6</v>
      </c>
      <c r="B35" s="101" t="s">
        <v>279</v>
      </c>
    </row>
    <row r="36" spans="1:4" x14ac:dyDescent="0.25">
      <c r="A36" s="101">
        <v>7</v>
      </c>
      <c r="B36" s="101" t="s">
        <v>278</v>
      </c>
    </row>
    <row r="37" spans="1:4" x14ac:dyDescent="0.25">
      <c r="A37" s="101">
        <v>8</v>
      </c>
      <c r="B37" s="58" t="s">
        <v>207</v>
      </c>
    </row>
    <row r="40" spans="1:4" x14ac:dyDescent="0.25">
      <c r="A40" s="101" t="s">
        <v>277</v>
      </c>
      <c r="B40" s="106">
        <v>4</v>
      </c>
      <c r="C40" s="105"/>
      <c r="D40" s="102">
        <f>MAX(A41:A44)-1</f>
        <v>3</v>
      </c>
    </row>
    <row r="41" spans="1:4" ht="16.2" x14ac:dyDescent="0.35">
      <c r="A41" s="101">
        <v>1</v>
      </c>
      <c r="B41" s="101" t="s">
        <v>276</v>
      </c>
    </row>
    <row r="42" spans="1:4" x14ac:dyDescent="0.25">
      <c r="A42" s="101">
        <v>2</v>
      </c>
      <c r="B42" s="101" t="s">
        <v>275</v>
      </c>
    </row>
    <row r="43" spans="1:4" x14ac:dyDescent="0.25">
      <c r="A43" s="101">
        <v>3</v>
      </c>
      <c r="B43" s="101" t="s">
        <v>274</v>
      </c>
    </row>
    <row r="44" spans="1:4" x14ac:dyDescent="0.25">
      <c r="A44" s="101">
        <v>4</v>
      </c>
      <c r="B44" s="58" t="s">
        <v>207</v>
      </c>
    </row>
    <row r="47" spans="1:4" x14ac:dyDescent="0.25">
      <c r="A47" s="107" t="s">
        <v>273</v>
      </c>
      <c r="B47" s="106">
        <v>12</v>
      </c>
      <c r="C47" s="105"/>
      <c r="D47" s="102">
        <f>MAX(A48:A59)-1</f>
        <v>11</v>
      </c>
    </row>
    <row r="48" spans="1:4" x14ac:dyDescent="0.25">
      <c r="A48" s="101">
        <v>1</v>
      </c>
      <c r="B48" s="101" t="s">
        <v>272</v>
      </c>
    </row>
    <row r="49" spans="1:4" x14ac:dyDescent="0.25">
      <c r="A49" s="101">
        <v>2</v>
      </c>
      <c r="B49" s="101" t="s">
        <v>271</v>
      </c>
    </row>
    <row r="50" spans="1:4" x14ac:dyDescent="0.25">
      <c r="A50" s="101">
        <v>3</v>
      </c>
      <c r="B50" s="101" t="s">
        <v>199</v>
      </c>
    </row>
    <row r="51" spans="1:4" x14ac:dyDescent="0.25">
      <c r="A51" s="101">
        <v>4</v>
      </c>
      <c r="B51" s="101" t="s">
        <v>198</v>
      </c>
    </row>
    <row r="52" spans="1:4" x14ac:dyDescent="0.25">
      <c r="A52" s="101">
        <v>5</v>
      </c>
      <c r="B52" s="101" t="s">
        <v>270</v>
      </c>
    </row>
    <row r="53" spans="1:4" x14ac:dyDescent="0.25">
      <c r="A53" s="101">
        <v>6</v>
      </c>
      <c r="B53" s="101" t="s">
        <v>269</v>
      </c>
    </row>
    <row r="54" spans="1:4" x14ac:dyDescent="0.25">
      <c r="A54" s="101">
        <v>7</v>
      </c>
      <c r="B54" s="104" t="s">
        <v>268</v>
      </c>
    </row>
    <row r="55" spans="1:4" x14ac:dyDescent="0.25">
      <c r="A55" s="101">
        <v>8</v>
      </c>
      <c r="B55" s="104" t="s">
        <v>267</v>
      </c>
    </row>
    <row r="56" spans="1:4" x14ac:dyDescent="0.25">
      <c r="A56" s="101">
        <v>9</v>
      </c>
      <c r="B56" s="104" t="s">
        <v>316</v>
      </c>
    </row>
    <row r="57" spans="1:4" x14ac:dyDescent="0.25">
      <c r="A57" s="101">
        <v>10</v>
      </c>
      <c r="B57" s="104" t="s">
        <v>137</v>
      </c>
    </row>
    <row r="58" spans="1:4" x14ac:dyDescent="0.25">
      <c r="A58" s="101">
        <v>11</v>
      </c>
      <c r="B58" s="101" t="s">
        <v>4</v>
      </c>
    </row>
    <row r="59" spans="1:4" x14ac:dyDescent="0.25">
      <c r="A59" s="101">
        <v>12</v>
      </c>
      <c r="B59" s="58" t="s">
        <v>207</v>
      </c>
    </row>
    <row r="62" spans="1:4" x14ac:dyDescent="0.25">
      <c r="A62" s="101" t="s">
        <v>266</v>
      </c>
      <c r="B62" s="106">
        <v>27</v>
      </c>
      <c r="C62" s="105"/>
      <c r="D62" s="102">
        <f>MAX(A63:A89)-1</f>
        <v>26</v>
      </c>
    </row>
    <row r="63" spans="1:4" x14ac:dyDescent="0.25">
      <c r="A63" s="101">
        <v>1</v>
      </c>
      <c r="B63" s="101" t="s">
        <v>265</v>
      </c>
    </row>
    <row r="64" spans="1:4" x14ac:dyDescent="0.25">
      <c r="A64" s="101">
        <v>2</v>
      </c>
      <c r="B64" s="104" t="s">
        <v>264</v>
      </c>
      <c r="C64" s="102" t="s">
        <v>30</v>
      </c>
    </row>
    <row r="65" spans="1:3" x14ac:dyDescent="0.25">
      <c r="A65" s="101">
        <v>3</v>
      </c>
      <c r="B65" s="101" t="s">
        <v>263</v>
      </c>
    </row>
    <row r="66" spans="1:3" x14ac:dyDescent="0.25">
      <c r="A66" s="101">
        <v>4</v>
      </c>
      <c r="B66" s="101" t="s">
        <v>262</v>
      </c>
      <c r="C66" s="102" t="s">
        <v>30</v>
      </c>
    </row>
    <row r="67" spans="1:3" x14ac:dyDescent="0.25">
      <c r="A67" s="101">
        <v>5</v>
      </c>
      <c r="B67" s="101" t="s">
        <v>261</v>
      </c>
    </row>
    <row r="68" spans="1:3" x14ac:dyDescent="0.25">
      <c r="A68" s="101">
        <v>6</v>
      </c>
      <c r="B68" s="101" t="s">
        <v>260</v>
      </c>
      <c r="C68" s="102" t="s">
        <v>30</v>
      </c>
    </row>
    <row r="69" spans="1:3" x14ac:dyDescent="0.25">
      <c r="A69" s="101">
        <v>7</v>
      </c>
      <c r="B69" s="101" t="s">
        <v>259</v>
      </c>
    </row>
    <row r="70" spans="1:3" x14ac:dyDescent="0.25">
      <c r="A70" s="101">
        <v>8</v>
      </c>
      <c r="B70" s="101" t="s">
        <v>258</v>
      </c>
    </row>
    <row r="71" spans="1:3" x14ac:dyDescent="0.25">
      <c r="A71" s="101">
        <v>9</v>
      </c>
      <c r="B71" s="101" t="s">
        <v>257</v>
      </c>
    </row>
    <row r="72" spans="1:3" x14ac:dyDescent="0.25">
      <c r="A72" s="101">
        <v>10</v>
      </c>
      <c r="B72" s="101" t="s">
        <v>256</v>
      </c>
    </row>
    <row r="73" spans="1:3" x14ac:dyDescent="0.25">
      <c r="A73" s="101">
        <v>11</v>
      </c>
      <c r="B73" s="101" t="s">
        <v>255</v>
      </c>
    </row>
    <row r="74" spans="1:3" x14ac:dyDescent="0.25">
      <c r="A74" s="101">
        <v>12</v>
      </c>
      <c r="B74" s="101" t="s">
        <v>254</v>
      </c>
    </row>
    <row r="75" spans="1:3" x14ac:dyDescent="0.25">
      <c r="A75" s="101">
        <v>13</v>
      </c>
      <c r="B75" s="101" t="s">
        <v>253</v>
      </c>
    </row>
    <row r="76" spans="1:3" x14ac:dyDescent="0.25">
      <c r="A76" s="101">
        <v>14</v>
      </c>
      <c r="B76" s="101" t="s">
        <v>252</v>
      </c>
    </row>
    <row r="77" spans="1:3" x14ac:dyDescent="0.25">
      <c r="A77" s="101">
        <v>15</v>
      </c>
      <c r="B77" s="101" t="s">
        <v>251</v>
      </c>
    </row>
    <row r="78" spans="1:3" x14ac:dyDescent="0.25">
      <c r="A78" s="101">
        <v>16</v>
      </c>
      <c r="B78" s="101" t="s">
        <v>250</v>
      </c>
    </row>
    <row r="79" spans="1:3" x14ac:dyDescent="0.25">
      <c r="A79" s="101">
        <v>17</v>
      </c>
      <c r="B79" s="101" t="s">
        <v>249</v>
      </c>
    </row>
    <row r="80" spans="1:3" x14ac:dyDescent="0.25">
      <c r="A80" s="101">
        <v>18</v>
      </c>
      <c r="B80" s="101" t="s">
        <v>248</v>
      </c>
      <c r="C80" s="102" t="s">
        <v>30</v>
      </c>
    </row>
    <row r="81" spans="1:3" x14ac:dyDescent="0.25">
      <c r="A81" s="101">
        <v>19</v>
      </c>
      <c r="B81" s="101" t="s">
        <v>247</v>
      </c>
    </row>
    <row r="82" spans="1:3" x14ac:dyDescent="0.25">
      <c r="A82" s="101">
        <v>20</v>
      </c>
      <c r="B82" s="104" t="s">
        <v>246</v>
      </c>
    </row>
    <row r="83" spans="1:3" x14ac:dyDescent="0.25">
      <c r="A83" s="101">
        <v>21</v>
      </c>
      <c r="B83" s="104" t="s">
        <v>245</v>
      </c>
      <c r="C83" s="103" t="s">
        <v>30</v>
      </c>
    </row>
    <row r="84" spans="1:3" x14ac:dyDescent="0.25">
      <c r="A84" s="101">
        <v>22</v>
      </c>
      <c r="B84" s="104" t="s">
        <v>244</v>
      </c>
      <c r="C84" s="103"/>
    </row>
    <row r="85" spans="1:3" x14ac:dyDescent="0.25">
      <c r="A85" s="101">
        <v>23</v>
      </c>
      <c r="B85" s="104" t="s">
        <v>243</v>
      </c>
      <c r="C85" s="103"/>
    </row>
    <row r="86" spans="1:3" x14ac:dyDescent="0.25">
      <c r="A86" s="101">
        <v>24</v>
      </c>
      <c r="B86" s="104" t="s">
        <v>242</v>
      </c>
      <c r="C86" s="103"/>
    </row>
    <row r="87" spans="1:3" x14ac:dyDescent="0.25">
      <c r="A87" s="101">
        <v>25</v>
      </c>
      <c r="B87" s="104" t="s">
        <v>241</v>
      </c>
      <c r="C87" s="103"/>
    </row>
    <row r="88" spans="1:3" x14ac:dyDescent="0.25">
      <c r="A88" s="101">
        <v>26</v>
      </c>
      <c r="B88" s="101" t="s">
        <v>4</v>
      </c>
    </row>
    <row r="89" spans="1:3" x14ac:dyDescent="0.25">
      <c r="A89" s="101">
        <v>27</v>
      </c>
      <c r="B89" s="58" t="s">
        <v>207</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
  <sheetViews>
    <sheetView workbookViewId="0">
      <selection activeCell="A2" sqref="A2:G2"/>
    </sheetView>
  </sheetViews>
  <sheetFormatPr baseColWidth="10" defaultColWidth="11.44140625" defaultRowHeight="13.2" x14ac:dyDescent="0.25"/>
  <cols>
    <col min="1" max="1" width="13.109375" style="84" customWidth="1"/>
    <col min="2" max="2" width="62" style="84" customWidth="1"/>
    <col min="3" max="16384" width="11.44140625" style="84"/>
  </cols>
  <sheetData>
    <row r="1" spans="1:3" ht="27" thickBot="1" x14ac:dyDescent="0.3">
      <c r="A1" s="82" t="s">
        <v>222</v>
      </c>
      <c r="B1" s="83">
        <v>11</v>
      </c>
      <c r="C1" s="84">
        <f>MAX(A3:A14)-1</f>
        <v>11</v>
      </c>
    </row>
    <row r="2" spans="1:3" ht="13.8" thickTop="1" x14ac:dyDescent="0.25">
      <c r="A2" s="85" t="s">
        <v>26</v>
      </c>
      <c r="B2" s="85" t="s">
        <v>27</v>
      </c>
      <c r="C2" s="84" t="s">
        <v>28</v>
      </c>
    </row>
    <row r="3" spans="1:3" x14ac:dyDescent="0.25">
      <c r="A3" s="88">
        <v>1</v>
      </c>
      <c r="B3" s="86" t="s">
        <v>223</v>
      </c>
      <c r="C3" s="89"/>
    </row>
    <row r="4" spans="1:3" x14ac:dyDescent="0.25">
      <c r="A4" s="88">
        <v>2</v>
      </c>
      <c r="B4" s="86" t="s">
        <v>224</v>
      </c>
      <c r="C4" s="87" t="s">
        <v>30</v>
      </c>
    </row>
    <row r="5" spans="1:3" x14ac:dyDescent="0.25">
      <c r="A5" s="88">
        <v>3</v>
      </c>
      <c r="B5" s="86" t="s">
        <v>225</v>
      </c>
      <c r="C5" s="87"/>
    </row>
    <row r="6" spans="1:3" x14ac:dyDescent="0.25">
      <c r="A6" s="88">
        <v>4</v>
      </c>
      <c r="B6" s="86" t="s">
        <v>226</v>
      </c>
      <c r="C6" s="90" t="s">
        <v>30</v>
      </c>
    </row>
    <row r="7" spans="1:3" x14ac:dyDescent="0.25">
      <c r="A7" s="88">
        <v>5</v>
      </c>
      <c r="B7" s="86" t="s">
        <v>227</v>
      </c>
      <c r="C7" s="90"/>
    </row>
    <row r="8" spans="1:3" ht="26.4" x14ac:dyDescent="0.25">
      <c r="A8" s="88">
        <v>6</v>
      </c>
      <c r="B8" s="86" t="s">
        <v>228</v>
      </c>
      <c r="C8" s="87" t="s">
        <v>30</v>
      </c>
    </row>
    <row r="9" spans="1:3" x14ac:dyDescent="0.25">
      <c r="A9" s="88">
        <v>7</v>
      </c>
      <c r="B9" s="86" t="s">
        <v>229</v>
      </c>
      <c r="C9" s="87"/>
    </row>
    <row r="10" spans="1:3" x14ac:dyDescent="0.25">
      <c r="A10" s="88">
        <v>8</v>
      </c>
      <c r="B10" s="86" t="s">
        <v>230</v>
      </c>
      <c r="C10" s="87"/>
    </row>
    <row r="11" spans="1:3" x14ac:dyDescent="0.25">
      <c r="A11" s="88">
        <v>9</v>
      </c>
      <c r="B11" s="86" t="s">
        <v>231</v>
      </c>
      <c r="C11" s="87"/>
    </row>
    <row r="12" spans="1:3" x14ac:dyDescent="0.25">
      <c r="A12" s="88">
        <v>10</v>
      </c>
      <c r="B12" s="86" t="s">
        <v>42</v>
      </c>
      <c r="C12" s="87"/>
    </row>
    <row r="13" spans="1:3" x14ac:dyDescent="0.25">
      <c r="A13" s="88">
        <v>11</v>
      </c>
      <c r="B13" s="91" t="s">
        <v>4</v>
      </c>
      <c r="C13" s="87"/>
    </row>
    <row r="14" spans="1:3" x14ac:dyDescent="0.25">
      <c r="A14" s="88">
        <v>12</v>
      </c>
      <c r="B14" s="58" t="s">
        <v>207</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4"/>
  <sheetViews>
    <sheetView workbookViewId="0">
      <selection activeCell="A2" sqref="A2:G2"/>
    </sheetView>
  </sheetViews>
  <sheetFormatPr baseColWidth="10" defaultColWidth="11.44140625" defaultRowHeight="15.6" x14ac:dyDescent="0.3"/>
  <cols>
    <col min="1" max="1" width="13.109375" style="17" customWidth="1"/>
    <col min="2" max="2" width="55.109375" style="17" customWidth="1"/>
    <col min="3" max="16384" width="11.44140625" style="17"/>
  </cols>
  <sheetData>
    <row r="1" spans="1:3" ht="16.2" thickBot="1" x14ac:dyDescent="0.35">
      <c r="A1" s="30"/>
      <c r="B1" s="28">
        <v>22</v>
      </c>
      <c r="C1" s="17">
        <f>MAX($A$3:$A$24)-1</f>
        <v>21</v>
      </c>
    </row>
    <row r="2" spans="1:3" ht="16.2" thickTop="1" x14ac:dyDescent="0.3">
      <c r="A2" s="23" t="s">
        <v>26</v>
      </c>
      <c r="B2" s="23" t="s">
        <v>27</v>
      </c>
      <c r="C2" s="17" t="s">
        <v>28</v>
      </c>
    </row>
    <row r="3" spans="1:3" x14ac:dyDescent="0.3">
      <c r="A3" s="38">
        <v>1</v>
      </c>
      <c r="B3" s="38" t="s">
        <v>372</v>
      </c>
      <c r="C3" s="39"/>
    </row>
    <row r="4" spans="1:3" x14ac:dyDescent="0.3">
      <c r="A4" s="38">
        <v>2</v>
      </c>
      <c r="B4" s="38" t="s">
        <v>373</v>
      </c>
      <c r="C4" s="40" t="s">
        <v>30</v>
      </c>
    </row>
    <row r="5" spans="1:3" ht="26.4" x14ac:dyDescent="0.3">
      <c r="A5" s="38">
        <v>3</v>
      </c>
      <c r="B5" s="38" t="s">
        <v>374</v>
      </c>
      <c r="C5" s="40"/>
    </row>
    <row r="6" spans="1:3" x14ac:dyDescent="0.3">
      <c r="A6" s="38">
        <v>4</v>
      </c>
      <c r="B6" s="38" t="s">
        <v>375</v>
      </c>
      <c r="C6" s="40"/>
    </row>
    <row r="7" spans="1:3" x14ac:dyDescent="0.3">
      <c r="A7" s="38">
        <v>5</v>
      </c>
      <c r="B7" s="38" t="s">
        <v>376</v>
      </c>
      <c r="C7" s="40" t="s">
        <v>30</v>
      </c>
    </row>
    <row r="8" spans="1:3" x14ac:dyDescent="0.3">
      <c r="A8" s="38">
        <v>6</v>
      </c>
      <c r="B8" s="38" t="s">
        <v>377</v>
      </c>
      <c r="C8" s="40"/>
    </row>
    <row r="9" spans="1:3" x14ac:dyDescent="0.3">
      <c r="A9" s="38">
        <v>7</v>
      </c>
      <c r="B9" s="38" t="s">
        <v>378</v>
      </c>
      <c r="C9" s="40" t="s">
        <v>30</v>
      </c>
    </row>
    <row r="10" spans="1:3" x14ac:dyDescent="0.3">
      <c r="A10" s="38">
        <v>8</v>
      </c>
      <c r="B10" s="38" t="s">
        <v>379</v>
      </c>
      <c r="C10" s="40"/>
    </row>
    <row r="11" spans="1:3" x14ac:dyDescent="0.3">
      <c r="A11" s="38">
        <v>9</v>
      </c>
      <c r="B11" s="38" t="s">
        <v>380</v>
      </c>
      <c r="C11" s="40" t="s">
        <v>30</v>
      </c>
    </row>
    <row r="12" spans="1:3" x14ac:dyDescent="0.3">
      <c r="A12" s="38">
        <v>10</v>
      </c>
      <c r="B12" s="38" t="s">
        <v>196</v>
      </c>
      <c r="C12" s="40"/>
    </row>
    <row r="13" spans="1:3" x14ac:dyDescent="0.3">
      <c r="A13" s="38">
        <v>11</v>
      </c>
      <c r="B13" s="38" t="s">
        <v>381</v>
      </c>
      <c r="C13" s="40"/>
    </row>
    <row r="14" spans="1:3" x14ac:dyDescent="0.3">
      <c r="A14" s="38">
        <v>12</v>
      </c>
      <c r="B14" s="38" t="s">
        <v>197</v>
      </c>
      <c r="C14" s="40"/>
    </row>
    <row r="15" spans="1:3" x14ac:dyDescent="0.3">
      <c r="A15" s="141">
        <v>13</v>
      </c>
      <c r="B15" s="141" t="s">
        <v>382</v>
      </c>
      <c r="C15" s="140"/>
    </row>
    <row r="16" spans="1:3" x14ac:dyDescent="0.3">
      <c r="A16" s="138">
        <v>14</v>
      </c>
      <c r="B16" s="138" t="s">
        <v>383</v>
      </c>
      <c r="C16" s="139"/>
    </row>
    <row r="17" spans="1:3" x14ac:dyDescent="0.3">
      <c r="A17" s="141">
        <v>15</v>
      </c>
      <c r="B17" s="141" t="s">
        <v>384</v>
      </c>
      <c r="C17" s="140"/>
    </row>
    <row r="18" spans="1:3" x14ac:dyDescent="0.3">
      <c r="A18" s="38">
        <v>16</v>
      </c>
      <c r="B18" s="38" t="s">
        <v>385</v>
      </c>
      <c r="C18" s="40"/>
    </row>
    <row r="19" spans="1:3" x14ac:dyDescent="0.3">
      <c r="A19" s="38">
        <v>17</v>
      </c>
      <c r="B19" s="38" t="s">
        <v>198</v>
      </c>
      <c r="C19" s="40"/>
    </row>
    <row r="20" spans="1:3" x14ac:dyDescent="0.3">
      <c r="A20" s="38">
        <v>18</v>
      </c>
      <c r="B20" s="38" t="s">
        <v>199</v>
      </c>
      <c r="C20" s="40"/>
    </row>
    <row r="21" spans="1:3" x14ac:dyDescent="0.3">
      <c r="A21" s="38">
        <v>19</v>
      </c>
      <c r="B21" s="38" t="s">
        <v>403</v>
      </c>
      <c r="C21" s="40"/>
    </row>
    <row r="22" spans="1:3" x14ac:dyDescent="0.3">
      <c r="A22" s="38">
        <v>20</v>
      </c>
      <c r="B22" s="38" t="s">
        <v>404</v>
      </c>
      <c r="C22" s="40" t="s">
        <v>30</v>
      </c>
    </row>
    <row r="23" spans="1:3" x14ac:dyDescent="0.3">
      <c r="A23" s="38">
        <v>21</v>
      </c>
      <c r="B23" s="19" t="s">
        <v>4</v>
      </c>
      <c r="C23" s="20"/>
    </row>
    <row r="24" spans="1:3" x14ac:dyDescent="0.3">
      <c r="A24" s="38">
        <v>22</v>
      </c>
      <c r="B24" s="58" t="s">
        <v>207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2"/>
  <sheetViews>
    <sheetView workbookViewId="0">
      <selection activeCell="A2" sqref="A2:G2"/>
    </sheetView>
  </sheetViews>
  <sheetFormatPr baseColWidth="10" defaultColWidth="11.44140625" defaultRowHeight="15.6" x14ac:dyDescent="0.3"/>
  <cols>
    <col min="1" max="1" width="8.88671875" style="94" bestFit="1" customWidth="1"/>
    <col min="2" max="2" width="58.44140625" style="94" customWidth="1"/>
    <col min="3" max="3" width="6.88671875" style="94" bestFit="1" customWidth="1"/>
    <col min="4" max="16384" width="11.44140625" style="94"/>
  </cols>
  <sheetData>
    <row r="1" spans="1:3" ht="16.2" thickBot="1" x14ac:dyDescent="0.35">
      <c r="A1" s="92" t="s">
        <v>217</v>
      </c>
      <c r="B1" s="93">
        <v>9</v>
      </c>
      <c r="C1" s="94">
        <f>MAX($A$12:$A$12)-1</f>
        <v>9</v>
      </c>
    </row>
    <row r="2" spans="1:3" ht="16.2" thickTop="1" x14ac:dyDescent="0.3">
      <c r="A2" s="95" t="s">
        <v>26</v>
      </c>
      <c r="B2" s="96" t="s">
        <v>27</v>
      </c>
      <c r="C2" s="94" t="s">
        <v>28</v>
      </c>
    </row>
    <row r="3" spans="1:3" x14ac:dyDescent="0.3">
      <c r="A3" s="97">
        <v>1</v>
      </c>
      <c r="B3" s="98" t="s">
        <v>232</v>
      </c>
    </row>
    <row r="4" spans="1:3" x14ac:dyDescent="0.3">
      <c r="A4" s="97">
        <v>2</v>
      </c>
      <c r="B4" s="98" t="s">
        <v>233</v>
      </c>
      <c r="C4" s="94" t="s">
        <v>30</v>
      </c>
    </row>
    <row r="5" spans="1:3" x14ac:dyDescent="0.3">
      <c r="A5" s="97">
        <v>3</v>
      </c>
      <c r="B5" s="98" t="s">
        <v>314</v>
      </c>
    </row>
    <row r="6" spans="1:3" x14ac:dyDescent="0.3">
      <c r="A6" s="97">
        <v>4</v>
      </c>
      <c r="B6" s="98" t="s">
        <v>234</v>
      </c>
    </row>
    <row r="7" spans="1:3" x14ac:dyDescent="0.3">
      <c r="A7" s="97">
        <v>5</v>
      </c>
      <c r="B7" s="98" t="s">
        <v>235</v>
      </c>
    </row>
    <row r="8" spans="1:3" x14ac:dyDescent="0.3">
      <c r="A8" s="97">
        <v>6</v>
      </c>
      <c r="B8" s="98" t="s">
        <v>236</v>
      </c>
    </row>
    <row r="9" spans="1:3" x14ac:dyDescent="0.3">
      <c r="A9" s="97">
        <v>7</v>
      </c>
      <c r="B9" s="98" t="s">
        <v>237</v>
      </c>
    </row>
    <row r="10" spans="1:3" x14ac:dyDescent="0.3">
      <c r="A10" s="97">
        <v>8</v>
      </c>
      <c r="B10" s="98" t="s">
        <v>315</v>
      </c>
    </row>
    <row r="11" spans="1:3" x14ac:dyDescent="0.3">
      <c r="A11" s="97">
        <v>9</v>
      </c>
      <c r="B11" s="99" t="s">
        <v>238</v>
      </c>
      <c r="C11" s="99"/>
    </row>
    <row r="12" spans="1:3" x14ac:dyDescent="0.3">
      <c r="A12" s="97">
        <v>10</v>
      </c>
      <c r="B12" s="94" t="s">
        <v>207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6"/>
  <sheetViews>
    <sheetView topLeftCell="A7" workbookViewId="0">
      <selection activeCell="A2" sqref="A2:G2"/>
    </sheetView>
  </sheetViews>
  <sheetFormatPr baseColWidth="10" defaultColWidth="11.44140625" defaultRowHeight="13.8" x14ac:dyDescent="0.25"/>
  <cols>
    <col min="1" max="1" width="24.44140625" style="16" customWidth="1"/>
    <col min="2" max="2" width="55.109375" style="16" customWidth="1"/>
    <col min="3" max="16384" width="11.44140625" style="16"/>
  </cols>
  <sheetData>
    <row r="1" spans="1:3" ht="14.4" thickBot="1" x14ac:dyDescent="0.3">
      <c r="A1" s="30" t="s">
        <v>33</v>
      </c>
      <c r="B1" s="27">
        <v>23</v>
      </c>
      <c r="C1" s="16">
        <f>MAX($A$3:$A$25)-1</f>
        <v>22</v>
      </c>
    </row>
    <row r="2" spans="1:3" ht="14.4" thickTop="1" x14ac:dyDescent="0.25">
      <c r="A2" s="41"/>
      <c r="B2" s="18" t="s">
        <v>27</v>
      </c>
      <c r="C2" s="16" t="s">
        <v>29</v>
      </c>
    </row>
    <row r="3" spans="1:3" x14ac:dyDescent="0.25">
      <c r="A3" s="132">
        <v>1</v>
      </c>
      <c r="B3" s="133" t="s">
        <v>51</v>
      </c>
      <c r="C3" s="134"/>
    </row>
    <row r="4" spans="1:3" x14ac:dyDescent="0.25">
      <c r="A4" s="132">
        <v>2</v>
      </c>
      <c r="B4" s="133" t="s">
        <v>52</v>
      </c>
      <c r="C4" s="135" t="s">
        <v>30</v>
      </c>
    </row>
    <row r="5" spans="1:3" x14ac:dyDescent="0.25">
      <c r="A5" s="132">
        <v>3</v>
      </c>
      <c r="B5" s="133" t="s">
        <v>54</v>
      </c>
      <c r="C5" s="135"/>
    </row>
    <row r="6" spans="1:3" x14ac:dyDescent="0.25">
      <c r="A6" s="132">
        <v>4</v>
      </c>
      <c r="B6" s="133" t="s">
        <v>53</v>
      </c>
      <c r="C6" s="135" t="s">
        <v>30</v>
      </c>
    </row>
    <row r="7" spans="1:3" x14ac:dyDescent="0.25">
      <c r="A7" s="132">
        <v>5</v>
      </c>
      <c r="B7" s="133" t="s">
        <v>42</v>
      </c>
      <c r="C7" s="135"/>
    </row>
    <row r="8" spans="1:3" x14ac:dyDescent="0.25">
      <c r="A8" s="132">
        <v>6</v>
      </c>
      <c r="B8" s="133" t="s">
        <v>50</v>
      </c>
      <c r="C8" s="135"/>
    </row>
    <row r="9" spans="1:3" x14ac:dyDescent="0.25">
      <c r="A9" s="132">
        <v>7</v>
      </c>
      <c r="B9" s="133" t="s">
        <v>44</v>
      </c>
      <c r="C9" s="135"/>
    </row>
    <row r="10" spans="1:3" x14ac:dyDescent="0.25">
      <c r="A10" s="132">
        <v>8</v>
      </c>
      <c r="B10" s="133" t="s">
        <v>46</v>
      </c>
      <c r="C10" s="135"/>
    </row>
    <row r="11" spans="1:3" x14ac:dyDescent="0.25">
      <c r="A11" s="132">
        <v>9</v>
      </c>
      <c r="B11" s="133" t="s">
        <v>43</v>
      </c>
      <c r="C11" s="135"/>
    </row>
    <row r="12" spans="1:3" x14ac:dyDescent="0.25">
      <c r="A12" s="132">
        <v>10</v>
      </c>
      <c r="B12" s="133" t="s">
        <v>45</v>
      </c>
      <c r="C12" s="135"/>
    </row>
    <row r="13" spans="1:3" ht="27.6" x14ac:dyDescent="0.25">
      <c r="A13" s="132">
        <v>11</v>
      </c>
      <c r="B13" s="133" t="s">
        <v>386</v>
      </c>
      <c r="C13" s="135"/>
    </row>
    <row r="14" spans="1:3" x14ac:dyDescent="0.25">
      <c r="A14" s="132">
        <v>12</v>
      </c>
      <c r="B14" s="133" t="s">
        <v>387</v>
      </c>
      <c r="C14" s="135"/>
    </row>
    <row r="15" spans="1:3" x14ac:dyDescent="0.25">
      <c r="A15" s="132">
        <v>13</v>
      </c>
      <c r="B15" s="133" t="s">
        <v>388</v>
      </c>
      <c r="C15" s="135"/>
    </row>
    <row r="16" spans="1:3" x14ac:dyDescent="0.25">
      <c r="A16" s="132">
        <v>14</v>
      </c>
      <c r="B16" s="133" t="s">
        <v>389</v>
      </c>
      <c r="C16" s="135"/>
    </row>
    <row r="17" spans="1:3" ht="41.4" x14ac:dyDescent="0.25">
      <c r="A17" s="132">
        <v>15</v>
      </c>
      <c r="B17" s="133" t="s">
        <v>390</v>
      </c>
      <c r="C17" s="135"/>
    </row>
    <row r="18" spans="1:3" ht="27.6" x14ac:dyDescent="0.25">
      <c r="A18" s="132">
        <v>16</v>
      </c>
      <c r="B18" s="133" t="s">
        <v>391</v>
      </c>
      <c r="C18" s="135"/>
    </row>
    <row r="19" spans="1:3" x14ac:dyDescent="0.25">
      <c r="A19" s="22">
        <v>17</v>
      </c>
      <c r="B19" s="61" t="s">
        <v>202</v>
      </c>
      <c r="C19" s="135"/>
    </row>
    <row r="20" spans="1:3" x14ac:dyDescent="0.25">
      <c r="A20" s="22">
        <v>18</v>
      </c>
      <c r="B20" s="53" t="s">
        <v>392</v>
      </c>
      <c r="C20" s="135"/>
    </row>
    <row r="21" spans="1:3" x14ac:dyDescent="0.25">
      <c r="A21" s="22">
        <v>19</v>
      </c>
      <c r="B21" s="53" t="s">
        <v>393</v>
      </c>
      <c r="C21" s="135"/>
    </row>
    <row r="22" spans="1:3" x14ac:dyDescent="0.25">
      <c r="A22" s="132">
        <v>20</v>
      </c>
      <c r="B22" s="53" t="s">
        <v>394</v>
      </c>
      <c r="C22" s="135"/>
    </row>
    <row r="23" spans="1:3" x14ac:dyDescent="0.25">
      <c r="A23" s="22">
        <v>21</v>
      </c>
      <c r="B23" s="53" t="s">
        <v>399</v>
      </c>
      <c r="C23" s="135"/>
    </row>
    <row r="24" spans="1:3" x14ac:dyDescent="0.25">
      <c r="A24" s="22">
        <v>22</v>
      </c>
      <c r="B24" s="53" t="s">
        <v>4</v>
      </c>
      <c r="C24" s="134"/>
    </row>
    <row r="25" spans="1:3" x14ac:dyDescent="0.25">
      <c r="A25" s="22">
        <v>23</v>
      </c>
      <c r="B25" s="53" t="s">
        <v>207</v>
      </c>
      <c r="C25" s="136"/>
    </row>
    <row r="26" spans="1:3" x14ac:dyDescent="0.25">
      <c r="A26" s="136"/>
      <c r="B26" s="136"/>
      <c r="C26" s="1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
  <sheetViews>
    <sheetView workbookViewId="0">
      <selection activeCell="A2" sqref="A2:G2"/>
    </sheetView>
  </sheetViews>
  <sheetFormatPr baseColWidth="10" defaultColWidth="11.44140625" defaultRowHeight="15.6" x14ac:dyDescent="0.3"/>
  <cols>
    <col min="1" max="1" width="13.109375" style="17" customWidth="1"/>
    <col min="2" max="2" width="62.88671875" style="17" customWidth="1"/>
    <col min="3" max="16384" width="11.44140625" style="17"/>
  </cols>
  <sheetData>
    <row r="1" spans="1:3" ht="16.2" thickBot="1" x14ac:dyDescent="0.35">
      <c r="A1" s="17" t="s">
        <v>31</v>
      </c>
      <c r="B1" s="28">
        <v>15</v>
      </c>
      <c r="C1" s="17">
        <f>MAX($A$3:$A$17)-1</f>
        <v>14</v>
      </c>
    </row>
    <row r="2" spans="1:3" ht="16.2" thickTop="1" x14ac:dyDescent="0.3">
      <c r="A2" s="23" t="s">
        <v>26</v>
      </c>
      <c r="B2" s="23" t="s">
        <v>27</v>
      </c>
      <c r="C2" s="17" t="s">
        <v>28</v>
      </c>
    </row>
    <row r="3" spans="1:3" x14ac:dyDescent="0.3">
      <c r="A3" s="22">
        <v>1</v>
      </c>
      <c r="B3" s="19" t="s">
        <v>395</v>
      </c>
    </row>
    <row r="4" spans="1:3" x14ac:dyDescent="0.3">
      <c r="A4" s="22">
        <v>2</v>
      </c>
      <c r="B4" s="19" t="s">
        <v>396</v>
      </c>
      <c r="C4" s="17" t="s">
        <v>30</v>
      </c>
    </row>
    <row r="5" spans="1:3" x14ac:dyDescent="0.3">
      <c r="A5" s="22">
        <v>3</v>
      </c>
      <c r="B5" s="19" t="s">
        <v>120</v>
      </c>
      <c r="C5" s="43"/>
    </row>
    <row r="6" spans="1:3" x14ac:dyDescent="0.3">
      <c r="A6" s="22">
        <v>4</v>
      </c>
      <c r="B6" s="19" t="s">
        <v>121</v>
      </c>
      <c r="C6" s="17" t="s">
        <v>30</v>
      </c>
    </row>
    <row r="7" spans="1:3" x14ac:dyDescent="0.3">
      <c r="A7" s="22">
        <v>5</v>
      </c>
      <c r="B7" s="137" t="s">
        <v>118</v>
      </c>
    </row>
    <row r="8" spans="1:3" x14ac:dyDescent="0.3">
      <c r="A8" s="22">
        <v>6</v>
      </c>
      <c r="B8" s="137" t="s">
        <v>119</v>
      </c>
      <c r="C8" s="17" t="s">
        <v>30</v>
      </c>
    </row>
    <row r="9" spans="1:3" x14ac:dyDescent="0.3">
      <c r="A9" s="22">
        <v>7</v>
      </c>
      <c r="B9" s="19" t="s">
        <v>48</v>
      </c>
      <c r="C9" s="44"/>
    </row>
    <row r="10" spans="1:3" x14ac:dyDescent="0.3">
      <c r="A10" s="22">
        <v>8</v>
      </c>
      <c r="B10" s="19" t="s">
        <v>47</v>
      </c>
      <c r="C10" s="44"/>
    </row>
    <row r="11" spans="1:3" x14ac:dyDescent="0.3">
      <c r="A11" s="22">
        <v>9</v>
      </c>
      <c r="B11" s="137" t="s">
        <v>122</v>
      </c>
      <c r="C11" s="44"/>
    </row>
    <row r="12" spans="1:3" x14ac:dyDescent="0.3">
      <c r="A12" s="22">
        <v>10</v>
      </c>
      <c r="B12" s="137" t="s">
        <v>397</v>
      </c>
      <c r="C12" s="44"/>
    </row>
    <row r="13" spans="1:3" x14ac:dyDescent="0.3">
      <c r="A13" s="22">
        <v>11</v>
      </c>
      <c r="B13" s="137" t="s">
        <v>398</v>
      </c>
      <c r="C13" s="44"/>
    </row>
    <row r="14" spans="1:3" x14ac:dyDescent="0.3">
      <c r="A14" s="22">
        <v>12</v>
      </c>
      <c r="B14" s="19" t="s">
        <v>200</v>
      </c>
      <c r="C14" s="44"/>
    </row>
    <row r="15" spans="1:3" x14ac:dyDescent="0.3">
      <c r="A15" s="22">
        <v>13</v>
      </c>
      <c r="B15" s="19" t="s">
        <v>201</v>
      </c>
      <c r="C15" s="17" t="s">
        <v>30</v>
      </c>
    </row>
    <row r="16" spans="1:3" x14ac:dyDescent="0.3">
      <c r="A16" s="22">
        <v>14</v>
      </c>
      <c r="B16" s="19" t="s">
        <v>4</v>
      </c>
      <c r="C16" s="42"/>
    </row>
    <row r="17" spans="1:3" x14ac:dyDescent="0.3">
      <c r="A17" s="22">
        <v>15</v>
      </c>
      <c r="B17" s="94" t="s">
        <v>207</v>
      </c>
      <c r="C1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activeCell="A2" sqref="A2:G2"/>
    </sheetView>
  </sheetViews>
  <sheetFormatPr baseColWidth="10" defaultColWidth="11.44140625" defaultRowHeight="15.6" x14ac:dyDescent="0.3"/>
  <cols>
    <col min="1" max="1" width="13.109375" style="17" customWidth="1"/>
    <col min="2" max="2" width="55.109375" style="17" customWidth="1"/>
    <col min="3" max="16384" width="11.44140625" style="17"/>
  </cols>
  <sheetData>
    <row r="1" spans="1:3" ht="63" thickBot="1" x14ac:dyDescent="0.35">
      <c r="A1" s="24" t="s">
        <v>38</v>
      </c>
      <c r="B1" s="28">
        <v>13</v>
      </c>
      <c r="C1" s="17">
        <f>MAX($A$3:$A$15)-1</f>
        <v>12</v>
      </c>
    </row>
    <row r="2" spans="1:3" ht="16.2" thickTop="1" x14ac:dyDescent="0.3">
      <c r="A2" s="23" t="s">
        <v>26</v>
      </c>
      <c r="B2" s="23" t="s">
        <v>27</v>
      </c>
      <c r="C2" s="17" t="s">
        <v>28</v>
      </c>
    </row>
    <row r="3" spans="1:3" x14ac:dyDescent="0.3">
      <c r="A3" s="58">
        <v>1</v>
      </c>
      <c r="B3" s="58" t="s">
        <v>109</v>
      </c>
      <c r="C3" s="59"/>
    </row>
    <row r="4" spans="1:3" x14ac:dyDescent="0.3">
      <c r="A4" s="58">
        <v>2</v>
      </c>
      <c r="B4" s="58" t="s">
        <v>110</v>
      </c>
      <c r="C4" s="60" t="s">
        <v>30</v>
      </c>
    </row>
    <row r="5" spans="1:3" x14ac:dyDescent="0.3">
      <c r="A5" s="58">
        <v>3</v>
      </c>
      <c r="B5" s="58" t="s">
        <v>111</v>
      </c>
      <c r="C5" s="60"/>
    </row>
    <row r="6" spans="1:3" x14ac:dyDescent="0.3">
      <c r="A6" s="58">
        <v>4</v>
      </c>
      <c r="B6" s="58" t="s">
        <v>112</v>
      </c>
      <c r="C6" s="60" t="s">
        <v>30</v>
      </c>
    </row>
    <row r="7" spans="1:3" x14ac:dyDescent="0.3">
      <c r="A7" s="58">
        <v>5</v>
      </c>
      <c r="B7" s="58" t="s">
        <v>113</v>
      </c>
      <c r="C7" s="60"/>
    </row>
    <row r="8" spans="1:3" x14ac:dyDescent="0.3">
      <c r="A8" s="58">
        <v>6</v>
      </c>
      <c r="B8" s="58" t="s">
        <v>114</v>
      </c>
      <c r="C8" s="60" t="s">
        <v>30</v>
      </c>
    </row>
    <row r="9" spans="1:3" x14ac:dyDescent="0.3">
      <c r="A9" s="58">
        <v>7</v>
      </c>
      <c r="B9" s="58" t="s">
        <v>56</v>
      </c>
      <c r="C9" s="21"/>
    </row>
    <row r="10" spans="1:3" x14ac:dyDescent="0.3">
      <c r="A10" s="58">
        <v>8</v>
      </c>
      <c r="B10" s="58" t="s">
        <v>57</v>
      </c>
      <c r="C10" s="21" t="s">
        <v>30</v>
      </c>
    </row>
    <row r="11" spans="1:3" x14ac:dyDescent="0.3">
      <c r="A11" s="58">
        <v>9</v>
      </c>
      <c r="B11" s="58" t="s">
        <v>115</v>
      </c>
      <c r="C11" s="21"/>
    </row>
    <row r="12" spans="1:3" x14ac:dyDescent="0.3">
      <c r="A12" s="58">
        <v>10</v>
      </c>
      <c r="B12" s="58" t="s">
        <v>49</v>
      </c>
      <c r="C12" s="21"/>
    </row>
    <row r="13" spans="1:3" x14ac:dyDescent="0.3">
      <c r="A13" s="58">
        <v>11</v>
      </c>
      <c r="B13" s="58" t="s">
        <v>116</v>
      </c>
      <c r="C13" s="21"/>
    </row>
    <row r="14" spans="1:3" x14ac:dyDescent="0.3">
      <c r="A14" s="58">
        <v>12</v>
      </c>
      <c r="B14" s="53" t="s">
        <v>4</v>
      </c>
    </row>
    <row r="15" spans="1:3" x14ac:dyDescent="0.3">
      <c r="A15" s="58">
        <v>13</v>
      </c>
      <c r="B15" s="79" t="s">
        <v>207</v>
      </c>
    </row>
    <row r="21" spans="1:3" x14ac:dyDescent="0.3">
      <c r="A21" s="16" t="s">
        <v>104</v>
      </c>
      <c r="B21" s="17">
        <v>6</v>
      </c>
      <c r="C21" s="16">
        <f>MAX($A$25:$A$30)-1</f>
        <v>5</v>
      </c>
    </row>
    <row r="22" spans="1:3" x14ac:dyDescent="0.3">
      <c r="A22" s="16">
        <v>1</v>
      </c>
      <c r="B22" s="17" t="s">
        <v>105</v>
      </c>
      <c r="C22" s="16"/>
    </row>
    <row r="23" spans="1:3" x14ac:dyDescent="0.3">
      <c r="A23" s="16">
        <v>2</v>
      </c>
      <c r="B23" s="17" t="s">
        <v>106</v>
      </c>
      <c r="C23" s="16"/>
    </row>
    <row r="24" spans="1:3" x14ac:dyDescent="0.3">
      <c r="A24" s="16">
        <v>3</v>
      </c>
      <c r="B24" s="17" t="s">
        <v>107</v>
      </c>
      <c r="C24" s="16"/>
    </row>
    <row r="25" spans="1:3" x14ac:dyDescent="0.3">
      <c r="A25" s="16">
        <v>4</v>
      </c>
      <c r="B25" s="17" t="s">
        <v>179</v>
      </c>
      <c r="C25" s="16"/>
    </row>
    <row r="26" spans="1:3" x14ac:dyDescent="0.3">
      <c r="A26" s="16">
        <v>5</v>
      </c>
      <c r="B26" s="17" t="s">
        <v>108</v>
      </c>
      <c r="C26" s="16"/>
    </row>
    <row r="27" spans="1:3" x14ac:dyDescent="0.3">
      <c r="A27" s="16">
        <v>6</v>
      </c>
      <c r="B27" s="79" t="s">
        <v>207</v>
      </c>
      <c r="C2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workbookViewId="0">
      <selection activeCell="A2" sqref="A2:G2"/>
    </sheetView>
  </sheetViews>
  <sheetFormatPr baseColWidth="10" defaultColWidth="11.44140625" defaultRowHeight="15.6" x14ac:dyDescent="0.3"/>
  <cols>
    <col min="1" max="1" width="13.109375" style="17" customWidth="1"/>
    <col min="2" max="2" width="55.109375" style="16" customWidth="1"/>
    <col min="3" max="16384" width="11.44140625" style="17"/>
  </cols>
  <sheetData>
    <row r="1" spans="1:3" ht="28.2" thickBot="1" x14ac:dyDescent="0.35">
      <c r="A1" s="29" t="s">
        <v>182</v>
      </c>
      <c r="B1" s="27">
        <v>17</v>
      </c>
      <c r="C1" s="17">
        <f>MAX(A3:A19)-1</f>
        <v>16</v>
      </c>
    </row>
    <row r="2" spans="1:3" ht="16.2" thickTop="1" x14ac:dyDescent="0.3">
      <c r="A2" s="23" t="s">
        <v>26</v>
      </c>
      <c r="B2" s="18" t="s">
        <v>27</v>
      </c>
      <c r="C2" s="17" t="s">
        <v>28</v>
      </c>
    </row>
    <row r="3" spans="1:3" x14ac:dyDescent="0.3">
      <c r="A3" s="38">
        <v>1</v>
      </c>
      <c r="B3" s="58" t="s">
        <v>183</v>
      </c>
      <c r="C3" s="40"/>
    </row>
    <row r="4" spans="1:3" x14ac:dyDescent="0.3">
      <c r="A4" s="38">
        <v>2</v>
      </c>
      <c r="B4" s="58" t="s">
        <v>184</v>
      </c>
      <c r="C4" s="40" t="s">
        <v>30</v>
      </c>
    </row>
    <row r="5" spans="1:3" x14ac:dyDescent="0.3">
      <c r="A5" s="38">
        <v>3</v>
      </c>
      <c r="B5" s="58" t="s">
        <v>185</v>
      </c>
      <c r="C5" s="40"/>
    </row>
    <row r="6" spans="1:3" x14ac:dyDescent="0.3">
      <c r="A6" s="38">
        <v>4</v>
      </c>
      <c r="B6" s="58" t="s">
        <v>186</v>
      </c>
      <c r="C6" s="40"/>
    </row>
    <row r="7" spans="1:3" x14ac:dyDescent="0.3">
      <c r="A7" s="38">
        <v>5</v>
      </c>
      <c r="B7" s="58" t="s">
        <v>188</v>
      </c>
      <c r="C7" s="40"/>
    </row>
    <row r="8" spans="1:3" x14ac:dyDescent="0.3">
      <c r="A8" s="38">
        <v>6</v>
      </c>
      <c r="B8" s="58" t="s">
        <v>189</v>
      </c>
      <c r="C8" s="40" t="s">
        <v>30</v>
      </c>
    </row>
    <row r="9" spans="1:3" x14ac:dyDescent="0.3">
      <c r="A9" s="38">
        <v>7</v>
      </c>
      <c r="B9" s="58" t="s">
        <v>192</v>
      </c>
      <c r="C9" s="40"/>
    </row>
    <row r="10" spans="1:3" x14ac:dyDescent="0.3">
      <c r="A10" s="38">
        <v>8</v>
      </c>
      <c r="B10" s="58" t="s">
        <v>193</v>
      </c>
      <c r="C10" s="40" t="s">
        <v>30</v>
      </c>
    </row>
    <row r="11" spans="1:3" x14ac:dyDescent="0.3">
      <c r="A11" s="38">
        <v>9</v>
      </c>
      <c r="B11" s="58" t="s">
        <v>190</v>
      </c>
      <c r="C11" s="40"/>
    </row>
    <row r="12" spans="1:3" x14ac:dyDescent="0.3">
      <c r="A12" s="38">
        <v>10</v>
      </c>
      <c r="B12" s="58" t="s">
        <v>187</v>
      </c>
      <c r="C12" s="40"/>
    </row>
    <row r="13" spans="1:3" x14ac:dyDescent="0.3">
      <c r="A13" s="38">
        <v>11</v>
      </c>
      <c r="B13" s="58" t="s">
        <v>191</v>
      </c>
      <c r="C13" s="40"/>
    </row>
    <row r="14" spans="1:3" x14ac:dyDescent="0.3">
      <c r="A14" s="38">
        <v>12</v>
      </c>
      <c r="B14" s="58" t="s">
        <v>194</v>
      </c>
      <c r="C14" s="40"/>
    </row>
    <row r="15" spans="1:3" x14ac:dyDescent="0.3">
      <c r="A15" s="38">
        <v>13</v>
      </c>
      <c r="B15" s="58" t="s">
        <v>195</v>
      </c>
      <c r="C15" s="40"/>
    </row>
    <row r="16" spans="1:3" x14ac:dyDescent="0.3">
      <c r="A16" s="38">
        <v>14</v>
      </c>
      <c r="B16" s="58" t="s">
        <v>400</v>
      </c>
      <c r="C16" s="40"/>
    </row>
    <row r="17" spans="1:3" x14ac:dyDescent="0.3">
      <c r="A17" s="38">
        <v>15</v>
      </c>
      <c r="B17" s="58" t="s">
        <v>401</v>
      </c>
      <c r="C17" s="40" t="s">
        <v>30</v>
      </c>
    </row>
    <row r="18" spans="1:3" x14ac:dyDescent="0.3">
      <c r="A18" s="38">
        <v>16</v>
      </c>
      <c r="B18" s="38" t="s">
        <v>4</v>
      </c>
      <c r="C18" s="20"/>
    </row>
    <row r="19" spans="1:3" x14ac:dyDescent="0.3">
      <c r="A19" s="38">
        <v>17</v>
      </c>
      <c r="B19" s="79" t="s">
        <v>207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workbookViewId="0">
      <selection activeCell="A2" sqref="A2:G2"/>
    </sheetView>
  </sheetViews>
  <sheetFormatPr baseColWidth="10" defaultColWidth="11.44140625" defaultRowHeight="15.6" x14ac:dyDescent="0.3"/>
  <cols>
    <col min="1" max="1" width="13.109375" style="17" customWidth="1"/>
    <col min="2" max="2" width="55.109375" style="16" customWidth="1"/>
    <col min="3" max="16384" width="11.44140625" style="17"/>
  </cols>
  <sheetData>
    <row r="1" spans="1:6" ht="28.2" thickBot="1" x14ac:dyDescent="0.35">
      <c r="A1" s="30" t="s">
        <v>35</v>
      </c>
      <c r="B1" s="27">
        <v>28</v>
      </c>
      <c r="C1" s="17">
        <f>MAX($A$3:$A$33)-1</f>
        <v>30</v>
      </c>
      <c r="D1" s="17" t="s">
        <v>208</v>
      </c>
      <c r="E1" s="17" t="s">
        <v>209</v>
      </c>
      <c r="F1" s="17" t="s">
        <v>210</v>
      </c>
    </row>
    <row r="2" spans="1:6" ht="16.2" thickTop="1" x14ac:dyDescent="0.3">
      <c r="A2" s="23" t="s">
        <v>26</v>
      </c>
      <c r="B2" s="18" t="s">
        <v>27</v>
      </c>
      <c r="C2" s="17" t="s">
        <v>28</v>
      </c>
      <c r="D2" s="17">
        <v>31</v>
      </c>
      <c r="E2" s="17">
        <v>31</v>
      </c>
      <c r="F2" s="17">
        <v>31</v>
      </c>
    </row>
    <row r="3" spans="1:6" x14ac:dyDescent="0.3">
      <c r="A3" s="38">
        <v>1</v>
      </c>
      <c r="B3" s="38" t="s">
        <v>212</v>
      </c>
      <c r="C3" s="39"/>
    </row>
    <row r="4" spans="1:6" x14ac:dyDescent="0.3">
      <c r="A4" s="38">
        <v>2</v>
      </c>
      <c r="B4" s="38" t="s">
        <v>213</v>
      </c>
      <c r="C4" s="40" t="s">
        <v>30</v>
      </c>
      <c r="D4" s="21"/>
    </row>
    <row r="5" spans="1:6" x14ac:dyDescent="0.3">
      <c r="A5" s="38">
        <v>3</v>
      </c>
      <c r="B5" s="38" t="s">
        <v>79</v>
      </c>
      <c r="C5" s="40"/>
      <c r="D5" s="21"/>
    </row>
    <row r="6" spans="1:6" x14ac:dyDescent="0.3">
      <c r="A6" s="38">
        <v>4</v>
      </c>
      <c r="B6" s="38" t="s">
        <v>72</v>
      </c>
      <c r="C6" s="40" t="s">
        <v>30</v>
      </c>
      <c r="D6" s="21"/>
    </row>
    <row r="7" spans="1:6" ht="26.4" x14ac:dyDescent="0.3">
      <c r="A7" s="38">
        <v>5</v>
      </c>
      <c r="B7" s="38" t="s">
        <v>87</v>
      </c>
      <c r="C7" s="40"/>
      <c r="D7" s="21"/>
    </row>
    <row r="8" spans="1:6" ht="26.4" x14ac:dyDescent="0.3">
      <c r="A8" s="38">
        <v>6</v>
      </c>
      <c r="B8" s="38" t="s">
        <v>91</v>
      </c>
      <c r="C8" s="40"/>
      <c r="D8" s="21"/>
    </row>
    <row r="9" spans="1:6" ht="26.4" x14ac:dyDescent="0.3">
      <c r="A9" s="38">
        <v>7</v>
      </c>
      <c r="B9" s="38" t="s">
        <v>88</v>
      </c>
      <c r="C9" s="40"/>
      <c r="D9" s="21"/>
    </row>
    <row r="10" spans="1:6" x14ac:dyDescent="0.3">
      <c r="A10" s="38">
        <v>8</v>
      </c>
      <c r="B10" s="38" t="s">
        <v>89</v>
      </c>
      <c r="C10" s="40"/>
      <c r="D10" s="21"/>
    </row>
    <row r="11" spans="1:6" x14ac:dyDescent="0.3">
      <c r="A11" s="38">
        <v>9</v>
      </c>
      <c r="B11" s="38" t="s">
        <v>80</v>
      </c>
      <c r="C11" s="40"/>
      <c r="D11" s="21"/>
    </row>
    <row r="12" spans="1:6" x14ac:dyDescent="0.3">
      <c r="A12" s="38">
        <v>10</v>
      </c>
      <c r="B12" s="38" t="s">
        <v>81</v>
      </c>
      <c r="C12" s="40"/>
      <c r="D12" s="21"/>
    </row>
    <row r="13" spans="1:6" x14ac:dyDescent="0.3">
      <c r="A13" s="38">
        <v>11</v>
      </c>
      <c r="B13" s="38" t="s">
        <v>166</v>
      </c>
      <c r="C13" s="40"/>
      <c r="D13" s="21"/>
    </row>
    <row r="14" spans="1:6" x14ac:dyDescent="0.3">
      <c r="A14" s="38">
        <v>12</v>
      </c>
      <c r="B14" s="38" t="s">
        <v>55</v>
      </c>
      <c r="C14" s="40"/>
      <c r="D14" s="21"/>
    </row>
    <row r="15" spans="1:6" x14ac:dyDescent="0.3">
      <c r="A15" s="38">
        <v>13</v>
      </c>
      <c r="B15" s="38" t="s">
        <v>73</v>
      </c>
      <c r="C15" s="40"/>
      <c r="D15" s="21"/>
    </row>
    <row r="16" spans="1:6" x14ac:dyDescent="0.3">
      <c r="A16" s="38">
        <v>14</v>
      </c>
      <c r="B16" s="38" t="s">
        <v>82</v>
      </c>
      <c r="C16" s="40"/>
      <c r="D16" s="21"/>
    </row>
    <row r="17" spans="1:4" x14ac:dyDescent="0.3">
      <c r="A17" s="38">
        <v>15</v>
      </c>
      <c r="B17" s="38" t="s">
        <v>95</v>
      </c>
      <c r="C17" s="40"/>
      <c r="D17" s="21"/>
    </row>
    <row r="18" spans="1:4" ht="26.4" x14ac:dyDescent="0.3">
      <c r="A18" s="38">
        <v>16</v>
      </c>
      <c r="B18" s="38" t="s">
        <v>90</v>
      </c>
      <c r="C18" s="40"/>
      <c r="D18" s="21"/>
    </row>
    <row r="19" spans="1:4" ht="39.6" x14ac:dyDescent="0.3">
      <c r="A19" s="38">
        <v>17</v>
      </c>
      <c r="B19" s="38" t="s">
        <v>96</v>
      </c>
      <c r="C19" s="40"/>
      <c r="D19" s="21"/>
    </row>
    <row r="20" spans="1:4" x14ac:dyDescent="0.3">
      <c r="A20" s="38">
        <v>18</v>
      </c>
      <c r="B20" s="38" t="s">
        <v>97</v>
      </c>
      <c r="C20" s="40"/>
      <c r="D20" s="21"/>
    </row>
    <row r="21" spans="1:4" x14ac:dyDescent="0.3">
      <c r="A21" s="38">
        <v>19</v>
      </c>
      <c r="B21" s="38" t="s">
        <v>174</v>
      </c>
      <c r="C21" s="40"/>
      <c r="D21" s="21"/>
    </row>
    <row r="22" spans="1:4" x14ac:dyDescent="0.3">
      <c r="A22" s="38">
        <v>20</v>
      </c>
      <c r="B22" s="38" t="s">
        <v>175</v>
      </c>
      <c r="C22" s="40"/>
      <c r="D22" s="21"/>
    </row>
    <row r="23" spans="1:4" x14ac:dyDescent="0.3">
      <c r="A23" s="38">
        <v>21</v>
      </c>
      <c r="B23" s="38" t="s">
        <v>167</v>
      </c>
      <c r="C23" s="40"/>
      <c r="D23" s="21"/>
    </row>
    <row r="24" spans="1:4" x14ac:dyDescent="0.3">
      <c r="A24" s="38">
        <v>22</v>
      </c>
      <c r="B24" s="38" t="s">
        <v>204</v>
      </c>
      <c r="C24" s="40"/>
      <c r="D24" s="21"/>
    </row>
    <row r="25" spans="1:4" x14ac:dyDescent="0.3">
      <c r="A25" s="38">
        <v>23</v>
      </c>
      <c r="B25" s="38" t="s">
        <v>176</v>
      </c>
      <c r="C25" s="40"/>
      <c r="D25" s="21"/>
    </row>
    <row r="26" spans="1:4" x14ac:dyDescent="0.3">
      <c r="A26" s="38">
        <v>24</v>
      </c>
      <c r="B26" s="38" t="s">
        <v>177</v>
      </c>
      <c r="C26" s="40"/>
      <c r="D26" s="21"/>
    </row>
    <row r="27" spans="1:4" x14ac:dyDescent="0.3">
      <c r="A27" s="38">
        <v>25</v>
      </c>
      <c r="B27" s="38" t="s">
        <v>178</v>
      </c>
      <c r="C27" s="40"/>
      <c r="D27" s="21"/>
    </row>
    <row r="28" spans="1:4" x14ac:dyDescent="0.3">
      <c r="A28" s="38">
        <v>26</v>
      </c>
      <c r="B28" s="38" t="s">
        <v>205</v>
      </c>
      <c r="C28" s="40"/>
      <c r="D28" s="21"/>
    </row>
    <row r="29" spans="1:4" x14ac:dyDescent="0.3">
      <c r="A29" s="38">
        <v>27</v>
      </c>
      <c r="B29" s="38" t="s">
        <v>194</v>
      </c>
      <c r="C29" s="40"/>
      <c r="D29" s="21"/>
    </row>
    <row r="30" spans="1:4" x14ac:dyDescent="0.3">
      <c r="A30" s="38">
        <v>28</v>
      </c>
      <c r="B30" s="38" t="s">
        <v>195</v>
      </c>
      <c r="C30" s="40"/>
      <c r="D30" s="21"/>
    </row>
    <row r="31" spans="1:4" x14ac:dyDescent="0.3">
      <c r="A31" s="38">
        <v>29</v>
      </c>
      <c r="B31" s="38" t="s">
        <v>206</v>
      </c>
      <c r="C31" s="40"/>
      <c r="D31" s="21"/>
    </row>
    <row r="32" spans="1:4" x14ac:dyDescent="0.3">
      <c r="A32" s="38">
        <v>30</v>
      </c>
      <c r="B32" s="38" t="s">
        <v>4</v>
      </c>
      <c r="C32" s="20"/>
      <c r="D32" s="21"/>
    </row>
    <row r="33" spans="1:2" x14ac:dyDescent="0.3">
      <c r="A33" s="38">
        <v>31</v>
      </c>
      <c r="B33" s="79" t="s">
        <v>207</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C136-3407-4F2E-8EA9-9B43EC16247C}">
  <dimension ref="A1"/>
  <sheetViews>
    <sheetView workbookViewId="0"/>
  </sheetViews>
  <sheetFormatPr baseColWidth="10" defaultColWidth="11.44140625" defaultRowHeight="13.8" x14ac:dyDescent="0.25"/>
  <cols>
    <col min="1" max="16384" width="11.44140625" style="126"/>
  </cols>
  <sheetData/>
  <sheetProtection algorithmName="SHA-512" hashValue="Kd0fG42Ue5JktXtVDqTKbvP+5ci61bxxa7G5h4Fs1S/N/CWfH6dvpWCTZZUfCymtTDr6tKC50359liFXvuG6gA==" saltValue="3NfWyrGy00s7xSmn75MHn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2"/>
  <sheetViews>
    <sheetView workbookViewId="0">
      <selection activeCell="A2" sqref="A2:G2"/>
    </sheetView>
  </sheetViews>
  <sheetFormatPr baseColWidth="10" defaultColWidth="11.44140625" defaultRowHeight="15.6" x14ac:dyDescent="0.3"/>
  <cols>
    <col min="1" max="1" width="13.109375" style="17" customWidth="1"/>
    <col min="2" max="2" width="62.44140625" style="17" customWidth="1"/>
    <col min="3" max="16384" width="11.44140625" style="17"/>
  </cols>
  <sheetData>
    <row r="1" spans="1:3" ht="16.2" thickBot="1" x14ac:dyDescent="0.35">
      <c r="A1" s="17" t="s">
        <v>101</v>
      </c>
      <c r="B1" s="28">
        <v>30</v>
      </c>
      <c r="C1" s="17">
        <f>MAX($A$3:$A$32)-1</f>
        <v>29</v>
      </c>
    </row>
    <row r="2" spans="1:3" ht="16.2" thickTop="1" x14ac:dyDescent="0.3">
      <c r="A2" s="23" t="s">
        <v>26</v>
      </c>
      <c r="B2" s="23" t="s">
        <v>27</v>
      </c>
      <c r="C2" s="17" t="s">
        <v>28</v>
      </c>
    </row>
    <row r="3" spans="1:3" x14ac:dyDescent="0.3">
      <c r="A3" s="22">
        <v>1</v>
      </c>
      <c r="B3" s="66" t="s">
        <v>123</v>
      </c>
      <c r="C3" s="25"/>
    </row>
    <row r="4" spans="1:3" ht="16.05" customHeight="1" x14ac:dyDescent="0.3">
      <c r="A4" s="22">
        <v>2</v>
      </c>
      <c r="B4" s="66" t="s">
        <v>124</v>
      </c>
      <c r="C4" s="25" t="s">
        <v>30</v>
      </c>
    </row>
    <row r="5" spans="1:3" ht="16.05" customHeight="1" x14ac:dyDescent="0.3">
      <c r="A5" s="22">
        <v>3</v>
      </c>
      <c r="B5" s="66" t="s">
        <v>369</v>
      </c>
      <c r="C5" s="26"/>
    </row>
    <row r="6" spans="1:3" ht="16.05" customHeight="1" x14ac:dyDescent="0.3">
      <c r="A6" s="22">
        <v>4</v>
      </c>
      <c r="B6" s="66" t="s">
        <v>370</v>
      </c>
      <c r="C6" s="26" t="s">
        <v>30</v>
      </c>
    </row>
    <row r="7" spans="1:3" ht="16.05" customHeight="1" x14ac:dyDescent="0.3">
      <c r="A7" s="22">
        <v>5</v>
      </c>
      <c r="B7" s="66" t="s">
        <v>127</v>
      </c>
      <c r="C7" s="26"/>
    </row>
    <row r="8" spans="1:3" ht="16.05" customHeight="1" x14ac:dyDescent="0.3">
      <c r="A8" s="22">
        <v>6</v>
      </c>
      <c r="B8" s="66" t="s">
        <v>128</v>
      </c>
      <c r="C8" s="26" t="s">
        <v>30</v>
      </c>
    </row>
    <row r="9" spans="1:3" x14ac:dyDescent="0.3">
      <c r="A9" s="22">
        <v>7</v>
      </c>
      <c r="B9" s="66" t="s">
        <v>125</v>
      </c>
      <c r="C9" s="16"/>
    </row>
    <row r="10" spans="1:3" x14ac:dyDescent="0.3">
      <c r="A10" s="22">
        <v>8</v>
      </c>
      <c r="B10" s="66" t="s">
        <v>126</v>
      </c>
      <c r="C10" s="26" t="s">
        <v>30</v>
      </c>
    </row>
    <row r="11" spans="1:3" x14ac:dyDescent="0.3">
      <c r="A11" s="22">
        <v>9</v>
      </c>
      <c r="B11" s="66" t="s">
        <v>129</v>
      </c>
      <c r="C11" s="26"/>
    </row>
    <row r="12" spans="1:3" x14ac:dyDescent="0.3">
      <c r="A12" s="22">
        <v>10</v>
      </c>
      <c r="B12" s="66" t="s">
        <v>130</v>
      </c>
      <c r="C12" s="26" t="s">
        <v>30</v>
      </c>
    </row>
    <row r="13" spans="1:3" x14ac:dyDescent="0.3">
      <c r="A13" s="22">
        <v>11</v>
      </c>
      <c r="B13" s="66" t="s">
        <v>131</v>
      </c>
      <c r="C13" s="26"/>
    </row>
    <row r="14" spans="1:3" x14ac:dyDescent="0.3">
      <c r="A14" s="22">
        <v>12</v>
      </c>
      <c r="B14" s="66" t="s">
        <v>132</v>
      </c>
      <c r="C14" s="26" t="s">
        <v>30</v>
      </c>
    </row>
    <row r="15" spans="1:3" x14ac:dyDescent="0.3">
      <c r="A15" s="22">
        <v>13</v>
      </c>
      <c r="B15" s="66" t="s">
        <v>133</v>
      </c>
      <c r="C15" s="26"/>
    </row>
    <row r="16" spans="1:3" x14ac:dyDescent="0.3">
      <c r="A16" s="22">
        <v>14</v>
      </c>
      <c r="B16" s="66" t="s">
        <v>134</v>
      </c>
      <c r="C16" s="26" t="s">
        <v>30</v>
      </c>
    </row>
    <row r="17" spans="1:3" x14ac:dyDescent="0.3">
      <c r="A17" s="22">
        <v>15</v>
      </c>
      <c r="B17" s="66" t="s">
        <v>171</v>
      </c>
      <c r="C17" s="26"/>
    </row>
    <row r="18" spans="1:3" x14ac:dyDescent="0.3">
      <c r="A18" s="22">
        <v>16</v>
      </c>
      <c r="B18" s="66" t="s">
        <v>135</v>
      </c>
      <c r="C18" s="26"/>
    </row>
    <row r="19" spans="1:3" x14ac:dyDescent="0.3">
      <c r="A19" s="22">
        <v>17</v>
      </c>
      <c r="B19" s="66" t="s">
        <v>136</v>
      </c>
      <c r="C19" s="60"/>
    </row>
    <row r="20" spans="1:3" x14ac:dyDescent="0.3">
      <c r="A20" s="22">
        <v>18</v>
      </c>
      <c r="B20" s="66" t="s">
        <v>137</v>
      </c>
      <c r="C20" s="26"/>
    </row>
    <row r="21" spans="1:3" x14ac:dyDescent="0.3">
      <c r="A21" s="22">
        <v>19</v>
      </c>
      <c r="B21" s="66" t="s">
        <v>138</v>
      </c>
      <c r="C21" s="26"/>
    </row>
    <row r="22" spans="1:3" x14ac:dyDescent="0.3">
      <c r="A22" s="22">
        <v>20</v>
      </c>
      <c r="B22" s="66" t="s">
        <v>139</v>
      </c>
      <c r="C22" s="26"/>
    </row>
    <row r="23" spans="1:3" x14ac:dyDescent="0.3">
      <c r="A23" s="22">
        <v>21</v>
      </c>
      <c r="B23" s="66" t="s">
        <v>140</v>
      </c>
      <c r="C23" s="26"/>
    </row>
    <row r="24" spans="1:3" x14ac:dyDescent="0.3">
      <c r="A24" s="22">
        <v>22</v>
      </c>
      <c r="B24" s="66" t="s">
        <v>141</v>
      </c>
      <c r="C24" s="26"/>
    </row>
    <row r="25" spans="1:3" x14ac:dyDescent="0.3">
      <c r="A25" s="22">
        <v>23</v>
      </c>
      <c r="B25" s="66" t="s">
        <v>142</v>
      </c>
      <c r="C25" s="26"/>
    </row>
    <row r="26" spans="1:3" x14ac:dyDescent="0.3">
      <c r="A26" s="22">
        <v>24</v>
      </c>
      <c r="B26" s="66" t="s">
        <v>143</v>
      </c>
      <c r="C26" s="26"/>
    </row>
    <row r="27" spans="1:3" ht="27.6" x14ac:dyDescent="0.3">
      <c r="A27" s="22">
        <v>25</v>
      </c>
      <c r="B27" s="66" t="s">
        <v>144</v>
      </c>
      <c r="C27" s="26"/>
    </row>
    <row r="28" spans="1:3" x14ac:dyDescent="0.3">
      <c r="A28" s="22">
        <v>26</v>
      </c>
      <c r="B28" s="66" t="s">
        <v>214</v>
      </c>
      <c r="C28" s="26"/>
    </row>
    <row r="29" spans="1:3" x14ac:dyDescent="0.3">
      <c r="A29" s="22">
        <v>27</v>
      </c>
      <c r="B29" s="66" t="s">
        <v>371</v>
      </c>
      <c r="C29" s="26"/>
    </row>
    <row r="30" spans="1:3" x14ac:dyDescent="0.3">
      <c r="A30" s="22">
        <v>28</v>
      </c>
      <c r="B30" s="66" t="s">
        <v>402</v>
      </c>
      <c r="C30" s="26"/>
    </row>
    <row r="31" spans="1:3" x14ac:dyDescent="0.3">
      <c r="A31" s="22">
        <v>29</v>
      </c>
      <c r="B31" s="22" t="s">
        <v>4</v>
      </c>
      <c r="C31" s="16"/>
    </row>
    <row r="32" spans="1:3" x14ac:dyDescent="0.3">
      <c r="A32" s="22">
        <v>30</v>
      </c>
      <c r="B32" s="79" t="s">
        <v>207</v>
      </c>
      <c r="C32"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9"/>
  <sheetViews>
    <sheetView workbookViewId="0">
      <selection activeCell="A2" sqref="A2:G2"/>
    </sheetView>
  </sheetViews>
  <sheetFormatPr baseColWidth="10" defaultColWidth="11.44140625" defaultRowHeight="15.6" x14ac:dyDescent="0.3"/>
  <cols>
    <col min="1" max="1" width="13.109375" style="17" customWidth="1"/>
    <col min="2" max="2" width="55.109375" style="17" customWidth="1"/>
    <col min="3" max="16384" width="11.44140625" style="17"/>
  </cols>
  <sheetData>
    <row r="1" spans="1:3" ht="16.2" thickBot="1" x14ac:dyDescent="0.35">
      <c r="A1" s="16" t="s">
        <v>102</v>
      </c>
      <c r="B1" s="28">
        <v>27</v>
      </c>
      <c r="C1" s="17">
        <f>MAX($A$3:$A$29)-1</f>
        <v>26</v>
      </c>
    </row>
    <row r="2" spans="1:3" ht="16.2" thickTop="1" x14ac:dyDescent="0.3">
      <c r="A2" s="23" t="s">
        <v>26</v>
      </c>
      <c r="B2" s="23" t="s">
        <v>27</v>
      </c>
      <c r="C2" s="17" t="s">
        <v>28</v>
      </c>
    </row>
    <row r="3" spans="1:3" x14ac:dyDescent="0.3">
      <c r="A3" s="22">
        <v>1</v>
      </c>
      <c r="B3" s="53" t="s">
        <v>145</v>
      </c>
      <c r="C3" s="56"/>
    </row>
    <row r="4" spans="1:3" x14ac:dyDescent="0.3">
      <c r="A4" s="22">
        <v>2</v>
      </c>
      <c r="B4" s="53" t="s">
        <v>146</v>
      </c>
      <c r="C4" s="56" t="s">
        <v>30</v>
      </c>
    </row>
    <row r="5" spans="1:3" x14ac:dyDescent="0.3">
      <c r="A5" s="22">
        <v>3</v>
      </c>
      <c r="B5" s="53" t="s">
        <v>147</v>
      </c>
      <c r="C5" s="56"/>
    </row>
    <row r="6" spans="1:3" x14ac:dyDescent="0.3">
      <c r="A6" s="22">
        <v>4</v>
      </c>
      <c r="B6" s="53" t="s">
        <v>148</v>
      </c>
      <c r="C6" s="56" t="s">
        <v>30</v>
      </c>
    </row>
    <row r="7" spans="1:3" x14ac:dyDescent="0.3">
      <c r="A7" s="22">
        <v>5</v>
      </c>
      <c r="B7" s="53" t="s">
        <v>149</v>
      </c>
      <c r="C7" s="56"/>
    </row>
    <row r="8" spans="1:3" ht="27.6" x14ac:dyDescent="0.3">
      <c r="A8" s="22">
        <v>6</v>
      </c>
      <c r="B8" s="53" t="s">
        <v>150</v>
      </c>
      <c r="C8" s="56" t="s">
        <v>30</v>
      </c>
    </row>
    <row r="9" spans="1:3" x14ac:dyDescent="0.3">
      <c r="A9" s="22">
        <v>7</v>
      </c>
      <c r="B9" s="53" t="s">
        <v>151</v>
      </c>
      <c r="C9" s="56"/>
    </row>
    <row r="10" spans="1:3" x14ac:dyDescent="0.3">
      <c r="A10" s="22">
        <v>8</v>
      </c>
      <c r="B10" s="53" t="s">
        <v>152</v>
      </c>
      <c r="C10" s="56" t="s">
        <v>30</v>
      </c>
    </row>
    <row r="11" spans="1:3" x14ac:dyDescent="0.3">
      <c r="A11" s="22">
        <v>9</v>
      </c>
      <c r="B11" s="53" t="s">
        <v>98</v>
      </c>
      <c r="C11" s="56"/>
    </row>
    <row r="12" spans="1:3" ht="27.6" x14ac:dyDescent="0.3">
      <c r="A12" s="22">
        <v>10</v>
      </c>
      <c r="B12" s="53" t="s">
        <v>153</v>
      </c>
      <c r="C12" s="56"/>
    </row>
    <row r="13" spans="1:3" ht="27.6" x14ac:dyDescent="0.3">
      <c r="A13" s="22">
        <v>11</v>
      </c>
      <c r="B13" s="53" t="s">
        <v>154</v>
      </c>
      <c r="C13" s="56"/>
    </row>
    <row r="14" spans="1:3" x14ac:dyDescent="0.3">
      <c r="A14" s="22">
        <v>12</v>
      </c>
      <c r="B14" s="53" t="s">
        <v>155</v>
      </c>
      <c r="C14" s="56"/>
    </row>
    <row r="15" spans="1:3" x14ac:dyDescent="0.3">
      <c r="A15" s="22">
        <v>13</v>
      </c>
      <c r="B15" s="53" t="s">
        <v>156</v>
      </c>
      <c r="C15" s="56"/>
    </row>
    <row r="16" spans="1:3" x14ac:dyDescent="0.3">
      <c r="A16" s="38">
        <v>14</v>
      </c>
      <c r="B16" s="22" t="s">
        <v>157</v>
      </c>
      <c r="C16" s="56"/>
    </row>
    <row r="17" spans="1:3" x14ac:dyDescent="0.3">
      <c r="A17" s="38">
        <v>15</v>
      </c>
      <c r="B17" s="22" t="s">
        <v>158</v>
      </c>
      <c r="C17" s="56"/>
    </row>
    <row r="18" spans="1:3" ht="27.6" x14ac:dyDescent="0.3">
      <c r="A18" s="38">
        <v>16</v>
      </c>
      <c r="B18" s="53" t="s">
        <v>159</v>
      </c>
      <c r="C18" s="56"/>
    </row>
    <row r="19" spans="1:3" ht="27.6" x14ac:dyDescent="0.3">
      <c r="A19" s="22">
        <v>17</v>
      </c>
      <c r="B19" s="53" t="s">
        <v>160</v>
      </c>
      <c r="C19" s="56"/>
    </row>
    <row r="20" spans="1:3" x14ac:dyDescent="0.3">
      <c r="A20" s="22">
        <v>18</v>
      </c>
      <c r="B20" s="53" t="s">
        <v>161</v>
      </c>
      <c r="C20" s="56"/>
    </row>
    <row r="21" spans="1:3" x14ac:dyDescent="0.3">
      <c r="A21" s="22">
        <v>19</v>
      </c>
      <c r="B21" s="53" t="s">
        <v>162</v>
      </c>
      <c r="C21" s="56"/>
    </row>
    <row r="22" spans="1:3" x14ac:dyDescent="0.3">
      <c r="A22" s="22">
        <v>20</v>
      </c>
      <c r="B22" s="53" t="s">
        <v>163</v>
      </c>
      <c r="C22" s="56"/>
    </row>
    <row r="23" spans="1:3" x14ac:dyDescent="0.3">
      <c r="A23" s="22">
        <v>21</v>
      </c>
      <c r="B23" s="53" t="s">
        <v>168</v>
      </c>
      <c r="C23" s="56"/>
    </row>
    <row r="24" spans="1:3" x14ac:dyDescent="0.3">
      <c r="A24" s="22">
        <v>22</v>
      </c>
      <c r="B24" s="53" t="s">
        <v>169</v>
      </c>
      <c r="C24" s="56"/>
    </row>
    <row r="25" spans="1:3" x14ac:dyDescent="0.3">
      <c r="A25" s="22">
        <v>23</v>
      </c>
      <c r="B25" s="17" t="s">
        <v>170</v>
      </c>
      <c r="C25" s="56"/>
    </row>
    <row r="26" spans="1:3" x14ac:dyDescent="0.3">
      <c r="A26" s="38">
        <v>24</v>
      </c>
      <c r="B26" s="17" t="s">
        <v>180</v>
      </c>
      <c r="C26" s="56"/>
    </row>
    <row r="27" spans="1:3" x14ac:dyDescent="0.3">
      <c r="A27" s="22">
        <v>25</v>
      </c>
      <c r="B27" s="17" t="s">
        <v>215</v>
      </c>
      <c r="C27" s="56"/>
    </row>
    <row r="28" spans="1:3" x14ac:dyDescent="0.3">
      <c r="A28" s="22">
        <v>26</v>
      </c>
      <c r="B28" s="53" t="s">
        <v>4</v>
      </c>
      <c r="C28" s="22"/>
    </row>
    <row r="29" spans="1:3" x14ac:dyDescent="0.3">
      <c r="A29" s="22">
        <v>27</v>
      </c>
      <c r="B29" s="79" t="s">
        <v>207</v>
      </c>
      <c r="C29"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8C4C-DD25-43D5-A3D0-D7D374166EE0}">
  <sheetPr>
    <pageSetUpPr fitToPage="1"/>
  </sheetPr>
  <dimension ref="A1:E18"/>
  <sheetViews>
    <sheetView workbookViewId="0">
      <selection sqref="A1:C1"/>
    </sheetView>
  </sheetViews>
  <sheetFormatPr baseColWidth="10" defaultColWidth="11.44140625" defaultRowHeight="15.6" x14ac:dyDescent="0.3"/>
  <cols>
    <col min="1" max="3" width="27.6640625" style="127" customWidth="1"/>
    <col min="4" max="16384" width="11.44140625" style="127"/>
  </cols>
  <sheetData>
    <row r="1" spans="1:5" ht="27.75" customHeight="1" x14ac:dyDescent="0.3">
      <c r="A1" s="154" t="s">
        <v>325</v>
      </c>
      <c r="B1" s="154"/>
      <c r="C1" s="154"/>
    </row>
    <row r="2" spans="1:5" ht="54" customHeight="1" x14ac:dyDescent="0.3">
      <c r="A2" s="155" t="s">
        <v>326</v>
      </c>
      <c r="B2" s="155"/>
      <c r="C2" s="155"/>
    </row>
    <row r="3" spans="1:5" ht="98.4" customHeight="1" x14ac:dyDescent="0.3">
      <c r="A3" s="153" t="s">
        <v>327</v>
      </c>
      <c r="B3" s="153"/>
      <c r="C3" s="153"/>
    </row>
    <row r="4" spans="1:5" ht="39.9" customHeight="1" x14ac:dyDescent="0.3">
      <c r="A4" s="156" t="s">
        <v>328</v>
      </c>
      <c r="B4" s="156"/>
      <c r="C4" s="156"/>
    </row>
    <row r="5" spans="1:5" ht="96.75" customHeight="1" x14ac:dyDescent="0.3">
      <c r="A5" s="152" t="s">
        <v>329</v>
      </c>
      <c r="B5" s="157"/>
      <c r="C5" s="157"/>
    </row>
    <row r="6" spans="1:5" ht="96.75" customHeight="1" x14ac:dyDescent="0.3">
      <c r="A6" s="152" t="s">
        <v>330</v>
      </c>
      <c r="B6" s="153"/>
      <c r="C6" s="153"/>
    </row>
    <row r="7" spans="1:5" ht="117.75" customHeight="1" x14ac:dyDescent="0.3">
      <c r="A7" s="155" t="s">
        <v>331</v>
      </c>
      <c r="B7" s="158"/>
      <c r="C7" s="158"/>
      <c r="E7" s="128"/>
    </row>
    <row r="8" spans="1:5" ht="66.75" customHeight="1" x14ac:dyDescent="0.3">
      <c r="A8" s="159" t="s">
        <v>332</v>
      </c>
      <c r="B8" s="160"/>
      <c r="C8" s="157"/>
      <c r="E8" s="128"/>
    </row>
    <row r="9" spans="1:5" ht="31.2" x14ac:dyDescent="0.3">
      <c r="A9" s="129" t="s">
        <v>333</v>
      </c>
      <c r="B9" s="129" t="s">
        <v>334</v>
      </c>
    </row>
    <row r="10" spans="1:5" x14ac:dyDescent="0.3">
      <c r="A10" s="124">
        <v>1379</v>
      </c>
      <c r="B10" s="124">
        <v>1380</v>
      </c>
    </row>
    <row r="11" spans="1:5" x14ac:dyDescent="0.3">
      <c r="A11" s="124">
        <v>179.34</v>
      </c>
      <c r="B11" s="124">
        <v>179</v>
      </c>
    </row>
    <row r="12" spans="1:5" x14ac:dyDescent="0.3">
      <c r="A12" s="124">
        <v>80.12</v>
      </c>
      <c r="B12" s="124">
        <v>80.099999999999994</v>
      </c>
    </row>
    <row r="13" spans="1:5" x14ac:dyDescent="0.3">
      <c r="A13" s="124">
        <v>7.8</v>
      </c>
      <c r="B13" s="125">
        <v>7.8</v>
      </c>
    </row>
    <row r="14" spans="1:5" ht="24" hidden="1" customHeight="1" x14ac:dyDescent="0.3">
      <c r="A14" s="153"/>
      <c r="B14" s="157"/>
      <c r="C14" s="157"/>
    </row>
    <row r="15" spans="1:5" ht="126" customHeight="1" x14ac:dyDescent="0.3">
      <c r="A15" s="155" t="s">
        <v>335</v>
      </c>
      <c r="B15" s="155"/>
      <c r="C15" s="155"/>
    </row>
    <row r="16" spans="1:5" ht="84.15" customHeight="1" x14ac:dyDescent="0.3">
      <c r="A16" s="155" t="s">
        <v>336</v>
      </c>
      <c r="B16" s="155"/>
      <c r="C16" s="155"/>
    </row>
    <row r="17" spans="1:3" ht="50.1" customHeight="1" x14ac:dyDescent="0.3">
      <c r="A17" s="153" t="s">
        <v>337</v>
      </c>
      <c r="B17" s="157"/>
      <c r="C17" s="157"/>
    </row>
    <row r="18" spans="1:3" ht="80.400000000000006" customHeight="1" x14ac:dyDescent="0.3">
      <c r="A18" s="153" t="s">
        <v>338</v>
      </c>
      <c r="B18" s="157"/>
      <c r="C18" s="157"/>
    </row>
  </sheetData>
  <sheetProtection password="CAA1" sheet="1" objects="1" scenarios="1"/>
  <mergeCells count="13">
    <mergeCell ref="A18:C18"/>
    <mergeCell ref="A7:C7"/>
    <mergeCell ref="A8:C8"/>
    <mergeCell ref="A14:C14"/>
    <mergeCell ref="A15:C15"/>
    <mergeCell ref="A16:C16"/>
    <mergeCell ref="A17:C17"/>
    <mergeCell ref="A6:C6"/>
    <mergeCell ref="A1:C1"/>
    <mergeCell ref="A2:C2"/>
    <mergeCell ref="A3:C3"/>
    <mergeCell ref="A4:C4"/>
    <mergeCell ref="A5:C5"/>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7090-C743-484C-9A0B-2EBE0BD98A0D}">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130" t="s">
        <v>339</v>
      </c>
      <c r="B1" s="130"/>
      <c r="C1" s="130"/>
      <c r="D1" s="130"/>
    </row>
    <row r="2" spans="1:4" ht="72" customHeight="1" x14ac:dyDescent="0.3">
      <c r="A2" s="155" t="s">
        <v>340</v>
      </c>
      <c r="B2" s="158"/>
      <c r="C2" s="158"/>
    </row>
    <row r="3" spans="1:4" ht="59.4" customHeight="1" x14ac:dyDescent="0.3">
      <c r="A3" s="155" t="s">
        <v>341</v>
      </c>
      <c r="B3" s="158"/>
      <c r="C3" s="158"/>
    </row>
    <row r="4" spans="1:4" ht="108" customHeight="1" x14ac:dyDescent="0.3">
      <c r="A4" s="155" t="s">
        <v>342</v>
      </c>
      <c r="B4" s="158"/>
      <c r="C4" s="158"/>
    </row>
    <row r="5" spans="1:4" ht="154.5" customHeight="1" x14ac:dyDescent="0.3">
      <c r="A5" s="155" t="s">
        <v>343</v>
      </c>
      <c r="B5" s="155"/>
      <c r="C5" s="155"/>
    </row>
    <row r="6" spans="1:4" ht="141.9" customHeight="1" x14ac:dyDescent="0.3">
      <c r="A6" s="155" t="s">
        <v>344</v>
      </c>
      <c r="B6" s="155"/>
      <c r="C6" s="155"/>
    </row>
    <row r="7" spans="1:4" ht="195.15" customHeight="1" x14ac:dyDescent="0.3">
      <c r="A7" s="155" t="s">
        <v>345</v>
      </c>
      <c r="B7" s="158"/>
      <c r="C7" s="158"/>
    </row>
    <row r="8" spans="1:4" ht="79.650000000000006" customHeight="1" x14ac:dyDescent="0.3">
      <c r="A8" s="155" t="s">
        <v>346</v>
      </c>
      <c r="B8" s="158"/>
      <c r="C8" s="158"/>
    </row>
    <row r="9" spans="1:4" x14ac:dyDescent="0.3">
      <c r="A9" s="158"/>
      <c r="B9" s="158"/>
      <c r="C9" s="158"/>
    </row>
    <row r="10" spans="1:4" x14ac:dyDescent="0.3">
      <c r="A10" s="158"/>
      <c r="B10" s="158"/>
      <c r="C10" s="158"/>
    </row>
    <row r="11" spans="1:4" x14ac:dyDescent="0.3">
      <c r="A11" s="158"/>
      <c r="B11" s="158"/>
      <c r="C11" s="158"/>
    </row>
    <row r="12" spans="1:4" x14ac:dyDescent="0.3">
      <c r="A12" s="158"/>
      <c r="B12" s="158"/>
      <c r="C12" s="158"/>
    </row>
    <row r="13" spans="1:4" x14ac:dyDescent="0.3">
      <c r="A13" s="158"/>
      <c r="B13" s="158"/>
      <c r="C13" s="158"/>
    </row>
    <row r="14" spans="1:4" x14ac:dyDescent="0.3">
      <c r="A14" s="158"/>
      <c r="B14" s="158"/>
      <c r="C14" s="158"/>
    </row>
    <row r="15" spans="1:4" x14ac:dyDescent="0.3">
      <c r="A15" s="158"/>
      <c r="B15" s="158"/>
      <c r="C15" s="158"/>
    </row>
    <row r="16" spans="1:4" x14ac:dyDescent="0.3">
      <c r="A16" s="158"/>
      <c r="B16" s="158"/>
      <c r="C16" s="158"/>
    </row>
  </sheetData>
  <sheetProtection password="CAA1"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0244-43F4-482A-B8BA-BB74DC84B299}">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48" t="s">
        <v>347</v>
      </c>
      <c r="B1" s="148"/>
      <c r="C1" s="148"/>
    </row>
    <row r="2" spans="1:3" ht="79.650000000000006" customHeight="1" x14ac:dyDescent="0.25">
      <c r="A2" s="149" t="s">
        <v>348</v>
      </c>
      <c r="B2" s="150"/>
      <c r="C2" s="150"/>
    </row>
    <row r="3" spans="1:3" ht="66.150000000000006" customHeight="1" x14ac:dyDescent="0.25">
      <c r="A3" s="149" t="s">
        <v>349</v>
      </c>
      <c r="B3" s="150"/>
      <c r="C3" s="150"/>
    </row>
    <row r="4" spans="1:3" ht="60.75" customHeight="1" x14ac:dyDescent="0.25">
      <c r="A4" s="149" t="s">
        <v>350</v>
      </c>
      <c r="B4" s="150"/>
      <c r="C4" s="150"/>
    </row>
    <row r="5" spans="1:3" ht="50.1" customHeight="1" x14ac:dyDescent="0.25">
      <c r="A5" s="149" t="s">
        <v>351</v>
      </c>
      <c r="B5" s="149"/>
      <c r="C5" s="149"/>
    </row>
    <row r="6" spans="1:3" ht="80.25" customHeight="1" x14ac:dyDescent="0.25">
      <c r="A6" s="149" t="s">
        <v>352</v>
      </c>
      <c r="B6" s="150"/>
      <c r="C6" s="150"/>
    </row>
    <row r="7" spans="1:3" ht="65.25" customHeight="1" x14ac:dyDescent="0.25">
      <c r="A7" s="149" t="s">
        <v>353</v>
      </c>
      <c r="B7" s="150"/>
      <c r="C7" s="150"/>
    </row>
  </sheetData>
  <sheetProtection algorithmName="SHA-512" hashValue="w4IvY6K6JkWZFqigOD9bqgH+oTbeq5FR8VFnDWAVR0bXzo/mQvyZPnPanguC4jnnrahIr7N+vX5LNsuzCbZIjg==" saltValue="rHoxGpepasn84mXT6nLbH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125B-2F80-40A5-AEA5-4F1D0520186B}">
  <dimension ref="A1:H20"/>
  <sheetViews>
    <sheetView zoomScale="120" zoomScaleNormal="120" workbookViewId="0">
      <selection sqref="A1:H1"/>
    </sheetView>
  </sheetViews>
  <sheetFormatPr baseColWidth="10" defaultColWidth="11.44140625" defaultRowHeight="13.8" x14ac:dyDescent="0.25"/>
  <cols>
    <col min="1" max="8" width="10.6640625" style="131" customWidth="1"/>
    <col min="9" max="256" width="11.44140625" style="131"/>
    <col min="257" max="264" width="10.6640625" style="131" customWidth="1"/>
    <col min="265" max="512" width="11.44140625" style="131"/>
    <col min="513" max="520" width="10.6640625" style="131" customWidth="1"/>
    <col min="521" max="768" width="11.44140625" style="131"/>
    <col min="769" max="776" width="10.6640625" style="131" customWidth="1"/>
    <col min="777" max="1024" width="11.44140625" style="131"/>
    <col min="1025" max="1032" width="10.6640625" style="131" customWidth="1"/>
    <col min="1033" max="1280" width="11.44140625" style="131"/>
    <col min="1281" max="1288" width="10.6640625" style="131" customWidth="1"/>
    <col min="1289" max="1536" width="11.44140625" style="131"/>
    <col min="1537" max="1544" width="10.6640625" style="131" customWidth="1"/>
    <col min="1545" max="1792" width="11.44140625" style="131"/>
    <col min="1793" max="1800" width="10.6640625" style="131" customWidth="1"/>
    <col min="1801" max="2048" width="11.44140625" style="131"/>
    <col min="2049" max="2056" width="10.6640625" style="131" customWidth="1"/>
    <col min="2057" max="2304" width="11.44140625" style="131"/>
    <col min="2305" max="2312" width="10.6640625" style="131" customWidth="1"/>
    <col min="2313" max="2560" width="11.44140625" style="131"/>
    <col min="2561" max="2568" width="10.6640625" style="131" customWidth="1"/>
    <col min="2569" max="2816" width="11.44140625" style="131"/>
    <col min="2817" max="2824" width="10.6640625" style="131" customWidth="1"/>
    <col min="2825" max="3072" width="11.44140625" style="131"/>
    <col min="3073" max="3080" width="10.6640625" style="131" customWidth="1"/>
    <col min="3081" max="3328" width="11.44140625" style="131"/>
    <col min="3329" max="3336" width="10.6640625" style="131" customWidth="1"/>
    <col min="3337" max="3584" width="11.44140625" style="131"/>
    <col min="3585" max="3592" width="10.6640625" style="131" customWidth="1"/>
    <col min="3593" max="3840" width="11.44140625" style="131"/>
    <col min="3841" max="3848" width="10.6640625" style="131" customWidth="1"/>
    <col min="3849" max="4096" width="11.44140625" style="131"/>
    <col min="4097" max="4104" width="10.6640625" style="131" customWidth="1"/>
    <col min="4105" max="4352" width="11.44140625" style="131"/>
    <col min="4353" max="4360" width="10.6640625" style="131" customWidth="1"/>
    <col min="4361" max="4608" width="11.44140625" style="131"/>
    <col min="4609" max="4616" width="10.6640625" style="131" customWidth="1"/>
    <col min="4617" max="4864" width="11.44140625" style="131"/>
    <col min="4865" max="4872" width="10.6640625" style="131" customWidth="1"/>
    <col min="4873" max="5120" width="11.44140625" style="131"/>
    <col min="5121" max="5128" width="10.6640625" style="131" customWidth="1"/>
    <col min="5129" max="5376" width="11.44140625" style="131"/>
    <col min="5377" max="5384" width="10.6640625" style="131" customWidth="1"/>
    <col min="5385" max="5632" width="11.44140625" style="131"/>
    <col min="5633" max="5640" width="10.6640625" style="131" customWidth="1"/>
    <col min="5641" max="5888" width="11.44140625" style="131"/>
    <col min="5889" max="5896" width="10.6640625" style="131" customWidth="1"/>
    <col min="5897" max="6144" width="11.44140625" style="131"/>
    <col min="6145" max="6152" width="10.6640625" style="131" customWidth="1"/>
    <col min="6153" max="6400" width="11.44140625" style="131"/>
    <col min="6401" max="6408" width="10.6640625" style="131" customWidth="1"/>
    <col min="6409" max="6656" width="11.44140625" style="131"/>
    <col min="6657" max="6664" width="10.6640625" style="131" customWidth="1"/>
    <col min="6665" max="6912" width="11.44140625" style="131"/>
    <col min="6913" max="6920" width="10.6640625" style="131" customWidth="1"/>
    <col min="6921" max="7168" width="11.44140625" style="131"/>
    <col min="7169" max="7176" width="10.6640625" style="131" customWidth="1"/>
    <col min="7177" max="7424" width="11.44140625" style="131"/>
    <col min="7425" max="7432" width="10.6640625" style="131" customWidth="1"/>
    <col min="7433" max="7680" width="11.44140625" style="131"/>
    <col min="7681" max="7688" width="10.6640625" style="131" customWidth="1"/>
    <col min="7689" max="7936" width="11.44140625" style="131"/>
    <col min="7937" max="7944" width="10.6640625" style="131" customWidth="1"/>
    <col min="7945" max="8192" width="11.44140625" style="131"/>
    <col min="8193" max="8200" width="10.6640625" style="131" customWidth="1"/>
    <col min="8201" max="8448" width="11.44140625" style="131"/>
    <col min="8449" max="8456" width="10.6640625" style="131" customWidth="1"/>
    <col min="8457" max="8704" width="11.44140625" style="131"/>
    <col min="8705" max="8712" width="10.6640625" style="131" customWidth="1"/>
    <col min="8713" max="8960" width="11.44140625" style="131"/>
    <col min="8961" max="8968" width="10.6640625" style="131" customWidth="1"/>
    <col min="8969" max="9216" width="11.44140625" style="131"/>
    <col min="9217" max="9224" width="10.6640625" style="131" customWidth="1"/>
    <col min="9225" max="9472" width="11.44140625" style="131"/>
    <col min="9473" max="9480" width="10.6640625" style="131" customWidth="1"/>
    <col min="9481" max="9728" width="11.44140625" style="131"/>
    <col min="9729" max="9736" width="10.6640625" style="131" customWidth="1"/>
    <col min="9737" max="9984" width="11.44140625" style="131"/>
    <col min="9985" max="9992" width="10.6640625" style="131" customWidth="1"/>
    <col min="9993" max="10240" width="11.44140625" style="131"/>
    <col min="10241" max="10248" width="10.6640625" style="131" customWidth="1"/>
    <col min="10249" max="10496" width="11.44140625" style="131"/>
    <col min="10497" max="10504" width="10.6640625" style="131" customWidth="1"/>
    <col min="10505" max="10752" width="11.44140625" style="131"/>
    <col min="10753" max="10760" width="10.6640625" style="131" customWidth="1"/>
    <col min="10761" max="11008" width="11.44140625" style="131"/>
    <col min="11009" max="11016" width="10.6640625" style="131" customWidth="1"/>
    <col min="11017" max="11264" width="11.44140625" style="131"/>
    <col min="11265" max="11272" width="10.6640625" style="131" customWidth="1"/>
    <col min="11273" max="11520" width="11.44140625" style="131"/>
    <col min="11521" max="11528" width="10.6640625" style="131" customWidth="1"/>
    <col min="11529" max="11776" width="11.44140625" style="131"/>
    <col min="11777" max="11784" width="10.6640625" style="131" customWidth="1"/>
    <col min="11785" max="12032" width="11.44140625" style="131"/>
    <col min="12033" max="12040" width="10.6640625" style="131" customWidth="1"/>
    <col min="12041" max="12288" width="11.44140625" style="131"/>
    <col min="12289" max="12296" width="10.6640625" style="131" customWidth="1"/>
    <col min="12297" max="12544" width="11.44140625" style="131"/>
    <col min="12545" max="12552" width="10.6640625" style="131" customWidth="1"/>
    <col min="12553" max="12800" width="11.44140625" style="131"/>
    <col min="12801" max="12808" width="10.6640625" style="131" customWidth="1"/>
    <col min="12809" max="13056" width="11.44140625" style="131"/>
    <col min="13057" max="13064" width="10.6640625" style="131" customWidth="1"/>
    <col min="13065" max="13312" width="11.44140625" style="131"/>
    <col min="13313" max="13320" width="10.6640625" style="131" customWidth="1"/>
    <col min="13321" max="13568" width="11.44140625" style="131"/>
    <col min="13569" max="13576" width="10.6640625" style="131" customWidth="1"/>
    <col min="13577" max="13824" width="11.44140625" style="131"/>
    <col min="13825" max="13832" width="10.6640625" style="131" customWidth="1"/>
    <col min="13833" max="14080" width="11.44140625" style="131"/>
    <col min="14081" max="14088" width="10.6640625" style="131" customWidth="1"/>
    <col min="14089" max="14336" width="11.44140625" style="131"/>
    <col min="14337" max="14344" width="10.6640625" style="131" customWidth="1"/>
    <col min="14345" max="14592" width="11.44140625" style="131"/>
    <col min="14593" max="14600" width="10.6640625" style="131" customWidth="1"/>
    <col min="14601" max="14848" width="11.44140625" style="131"/>
    <col min="14849" max="14856" width="10.6640625" style="131" customWidth="1"/>
    <col min="14857" max="15104" width="11.44140625" style="131"/>
    <col min="15105" max="15112" width="10.6640625" style="131" customWidth="1"/>
    <col min="15113" max="15360" width="11.44140625" style="131"/>
    <col min="15361" max="15368" width="10.6640625" style="131" customWidth="1"/>
    <col min="15369" max="15616" width="11.44140625" style="131"/>
    <col min="15617" max="15624" width="10.6640625" style="131" customWidth="1"/>
    <col min="15625" max="15872" width="11.44140625" style="131"/>
    <col min="15873" max="15880" width="10.6640625" style="131" customWidth="1"/>
    <col min="15881" max="16128" width="11.44140625" style="131"/>
    <col min="16129" max="16136" width="10.6640625" style="131" customWidth="1"/>
    <col min="16137" max="16384" width="11.44140625" style="131"/>
  </cols>
  <sheetData>
    <row r="1" spans="1:8" ht="20.100000000000001" customHeight="1" x14ac:dyDescent="0.3">
      <c r="A1" s="162" t="s">
        <v>354</v>
      </c>
      <c r="B1" s="162"/>
      <c r="C1" s="162"/>
      <c r="D1" s="162"/>
      <c r="E1" s="162"/>
      <c r="F1" s="162"/>
      <c r="G1" s="162"/>
      <c r="H1" s="162"/>
    </row>
    <row r="2" spans="1:8" x14ac:dyDescent="0.25">
      <c r="A2" s="161" t="s">
        <v>355</v>
      </c>
      <c r="B2" s="161"/>
      <c r="C2" s="161"/>
      <c r="D2" s="161"/>
      <c r="E2" s="161"/>
      <c r="F2" s="161"/>
      <c r="G2" s="161"/>
      <c r="H2" s="161"/>
    </row>
    <row r="3" spans="1:8" ht="35.1" customHeight="1" x14ac:dyDescent="0.25">
      <c r="A3" s="161" t="s">
        <v>356</v>
      </c>
      <c r="B3" s="161"/>
      <c r="C3" s="161"/>
      <c r="D3" s="161"/>
      <c r="E3" s="161"/>
      <c r="F3" s="161"/>
      <c r="G3" s="161"/>
      <c r="H3" s="161"/>
    </row>
    <row r="4" spans="1:8" ht="70.2" customHeight="1" x14ac:dyDescent="0.25">
      <c r="A4" s="161" t="s">
        <v>357</v>
      </c>
      <c r="B4" s="161"/>
      <c r="C4" s="161"/>
      <c r="D4" s="161"/>
      <c r="E4" s="161"/>
      <c r="F4" s="161"/>
      <c r="G4" s="161"/>
      <c r="H4" s="161"/>
    </row>
    <row r="5" spans="1:8" ht="53.1" customHeight="1" x14ac:dyDescent="0.25">
      <c r="A5" s="161" t="s">
        <v>358</v>
      </c>
      <c r="B5" s="161"/>
      <c r="C5" s="161"/>
      <c r="D5" s="161"/>
      <c r="E5" s="161"/>
      <c r="F5" s="161"/>
      <c r="G5" s="161"/>
      <c r="H5" s="161"/>
    </row>
    <row r="6" spans="1:8" ht="35.1" customHeight="1" x14ac:dyDescent="0.25">
      <c r="A6" s="161" t="s">
        <v>359</v>
      </c>
      <c r="B6" s="161"/>
      <c r="C6" s="161"/>
      <c r="D6" s="161"/>
      <c r="E6" s="161"/>
      <c r="F6" s="161"/>
      <c r="G6" s="161"/>
      <c r="H6" s="161"/>
    </row>
    <row r="7" spans="1:8" ht="88.2" customHeight="1" x14ac:dyDescent="0.25">
      <c r="A7" s="161" t="s">
        <v>360</v>
      </c>
      <c r="B7" s="161"/>
      <c r="C7" s="161"/>
      <c r="D7" s="161"/>
      <c r="E7" s="161"/>
      <c r="F7" s="161"/>
      <c r="G7" s="161"/>
      <c r="H7" s="161"/>
    </row>
    <row r="8" spans="1:8" ht="88.2" customHeight="1" x14ac:dyDescent="0.25">
      <c r="A8" s="161" t="s">
        <v>361</v>
      </c>
      <c r="B8" s="161"/>
      <c r="C8" s="161"/>
      <c r="D8" s="161"/>
      <c r="E8" s="161"/>
      <c r="F8" s="161"/>
      <c r="G8" s="161"/>
      <c r="H8" s="161"/>
    </row>
    <row r="9" spans="1:8" ht="70.2" customHeight="1" x14ac:dyDescent="0.25">
      <c r="A9" s="161" t="s">
        <v>362</v>
      </c>
      <c r="B9" s="161"/>
      <c r="C9" s="161"/>
      <c r="D9" s="161"/>
      <c r="E9" s="161"/>
      <c r="F9" s="161"/>
      <c r="G9" s="161"/>
      <c r="H9" s="161"/>
    </row>
    <row r="10" spans="1:8" ht="53.1" customHeight="1" x14ac:dyDescent="0.25">
      <c r="A10" s="161" t="s">
        <v>363</v>
      </c>
      <c r="B10" s="161"/>
      <c r="C10" s="161"/>
      <c r="D10" s="161"/>
      <c r="E10" s="161"/>
      <c r="F10" s="161"/>
      <c r="G10" s="161"/>
      <c r="H10" s="161"/>
    </row>
    <row r="11" spans="1:8" ht="70.2" customHeight="1" x14ac:dyDescent="0.25">
      <c r="A11" s="161" t="s">
        <v>364</v>
      </c>
      <c r="B11" s="161"/>
      <c r="C11" s="161"/>
      <c r="D11" s="161"/>
      <c r="E11" s="161"/>
      <c r="F11" s="161"/>
      <c r="G11" s="161"/>
      <c r="H11" s="161"/>
    </row>
    <row r="12" spans="1:8" ht="35.1" customHeight="1" x14ac:dyDescent="0.25">
      <c r="A12" s="161" t="s">
        <v>365</v>
      </c>
      <c r="B12" s="161"/>
      <c r="C12" s="161"/>
      <c r="D12" s="161"/>
      <c r="E12" s="161"/>
      <c r="F12" s="161"/>
      <c r="G12" s="161"/>
      <c r="H12" s="161"/>
    </row>
    <row r="13" spans="1:8" ht="97.2" customHeight="1" x14ac:dyDescent="0.25">
      <c r="A13" s="161" t="s">
        <v>366</v>
      </c>
      <c r="B13" s="161"/>
      <c r="C13" s="161"/>
      <c r="D13" s="161"/>
      <c r="E13" s="161"/>
      <c r="F13" s="161"/>
      <c r="G13" s="161"/>
      <c r="H13" s="161"/>
    </row>
    <row r="14" spans="1:8" ht="97.2" customHeight="1" x14ac:dyDescent="0.25">
      <c r="A14" s="161" t="s">
        <v>367</v>
      </c>
      <c r="B14" s="161"/>
      <c r="C14" s="161"/>
      <c r="D14" s="161"/>
      <c r="E14" s="161"/>
      <c r="F14" s="161"/>
      <c r="G14" s="161"/>
      <c r="H14" s="161"/>
    </row>
    <row r="15" spans="1:8" ht="20.100000000000001" customHeight="1" x14ac:dyDescent="0.25">
      <c r="A15" s="161" t="s">
        <v>368</v>
      </c>
      <c r="B15" s="161"/>
      <c r="C15" s="161"/>
      <c r="D15" s="161"/>
      <c r="E15" s="161"/>
      <c r="F15" s="161"/>
      <c r="G15" s="161"/>
      <c r="H15" s="161"/>
    </row>
    <row r="16" spans="1:8" x14ac:dyDescent="0.25">
      <c r="A16" s="161"/>
      <c r="B16" s="161"/>
      <c r="C16" s="161"/>
      <c r="D16" s="161"/>
      <c r="E16" s="161"/>
      <c r="F16" s="161"/>
      <c r="G16" s="161"/>
      <c r="H16" s="161"/>
    </row>
    <row r="17" spans="1:8" x14ac:dyDescent="0.25">
      <c r="A17" s="161"/>
      <c r="B17" s="161"/>
      <c r="C17" s="161"/>
      <c r="D17" s="161"/>
      <c r="E17" s="161"/>
      <c r="F17" s="161"/>
      <c r="G17" s="161"/>
      <c r="H17" s="161"/>
    </row>
    <row r="18" spans="1:8" x14ac:dyDescent="0.25">
      <c r="A18" s="161"/>
      <c r="B18" s="161"/>
      <c r="C18" s="161"/>
      <c r="D18" s="161"/>
      <c r="E18" s="161"/>
      <c r="F18" s="161"/>
      <c r="G18" s="161"/>
      <c r="H18" s="161"/>
    </row>
    <row r="19" spans="1:8" x14ac:dyDescent="0.25">
      <c r="A19" s="161"/>
      <c r="B19" s="161"/>
      <c r="C19" s="161"/>
      <c r="D19" s="161"/>
      <c r="E19" s="161"/>
      <c r="F19" s="161"/>
      <c r="G19" s="161"/>
      <c r="H19" s="161"/>
    </row>
    <row r="20" spans="1:8" x14ac:dyDescent="0.25">
      <c r="A20" s="161"/>
      <c r="B20" s="161"/>
      <c r="C20" s="161"/>
      <c r="D20" s="161"/>
      <c r="E20" s="161"/>
      <c r="F20" s="161"/>
      <c r="G20" s="161"/>
      <c r="H20" s="161"/>
    </row>
  </sheetData>
  <sheetProtection algorithmName="SHA-512" hashValue="ZAKGRlbeE/eak1+vLGo7Cd0i8tS47RV449yLlzv/rrCOlNyX5zFkcg/srOGHSlH4/uRHr9dNDHLaUnNOJ1MSPQ==" saltValue="7H7AeY5qRKGokTMlnpRXAQ=="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workbookViewId="0">
      <selection activeCell="M8" sqref="M8"/>
    </sheetView>
  </sheetViews>
  <sheetFormatPr baseColWidth="10" defaultColWidth="11.44140625" defaultRowHeight="13.8" x14ac:dyDescent="0.25"/>
  <cols>
    <col min="1" max="1" width="25.109375" style="69" bestFit="1" customWidth="1"/>
    <col min="2" max="2" width="39" style="69" customWidth="1"/>
    <col min="3" max="16384" width="11.44140625" style="69"/>
  </cols>
  <sheetData>
    <row r="1" spans="1:7" ht="20.100000000000001" customHeight="1" x14ac:dyDescent="0.25">
      <c r="A1" s="68" t="s">
        <v>59</v>
      </c>
      <c r="C1" s="70" t="s">
        <v>60</v>
      </c>
    </row>
    <row r="2" spans="1:7" ht="20.100000000000001" customHeight="1" x14ac:dyDescent="0.25">
      <c r="A2" s="69" t="s">
        <v>61</v>
      </c>
      <c r="B2" s="71"/>
      <c r="C2" s="69" t="s">
        <v>61</v>
      </c>
    </row>
    <row r="3" spans="1:7" ht="20.100000000000001" customHeight="1" x14ac:dyDescent="0.25">
      <c r="A3" s="69" t="s">
        <v>62</v>
      </c>
      <c r="B3" s="72"/>
      <c r="C3" s="69" t="s">
        <v>63</v>
      </c>
    </row>
    <row r="4" spans="1:7" ht="20.100000000000001" customHeight="1" x14ac:dyDescent="0.25">
      <c r="A4" s="69" t="s">
        <v>64</v>
      </c>
      <c r="B4" s="71"/>
      <c r="C4" s="69" t="s">
        <v>65</v>
      </c>
    </row>
    <row r="5" spans="1:7" ht="20.100000000000001" customHeight="1" x14ac:dyDescent="0.25"/>
    <row r="6" spans="1:7" ht="45" customHeight="1" x14ac:dyDescent="0.25">
      <c r="A6" s="177" t="s">
        <v>410</v>
      </c>
      <c r="B6" s="178"/>
      <c r="C6" s="178"/>
      <c r="D6" s="178"/>
      <c r="E6" s="178"/>
      <c r="F6" s="178"/>
      <c r="G6" s="178"/>
    </row>
    <row r="7" spans="1:7" ht="15" customHeight="1" x14ac:dyDescent="0.25">
      <c r="A7" s="179"/>
      <c r="B7" s="179"/>
      <c r="C7" s="179"/>
      <c r="D7" s="179"/>
      <c r="E7" s="179"/>
      <c r="F7" s="179"/>
      <c r="G7" s="179"/>
    </row>
    <row r="8" spans="1:7" ht="45" customHeight="1" x14ac:dyDescent="0.25">
      <c r="A8" s="177" t="s">
        <v>411</v>
      </c>
      <c r="B8" s="178"/>
      <c r="C8" s="178"/>
      <c r="D8" s="178"/>
      <c r="E8" s="178"/>
      <c r="F8" s="178"/>
      <c r="G8" s="178"/>
    </row>
    <row r="9" spans="1:7" ht="20.100000000000001" customHeight="1" x14ac:dyDescent="0.25">
      <c r="A9" s="180"/>
      <c r="B9" s="181"/>
      <c r="C9" s="181"/>
      <c r="D9" s="181"/>
      <c r="E9" s="181"/>
      <c r="F9" s="181"/>
      <c r="G9" s="181"/>
    </row>
    <row r="10" spans="1:7" ht="45" customHeight="1" x14ac:dyDescent="0.25">
      <c r="A10" s="182" t="s">
        <v>412</v>
      </c>
      <c r="B10" s="182"/>
      <c r="C10" s="182"/>
      <c r="D10" s="182"/>
      <c r="E10" s="182"/>
      <c r="F10" s="182"/>
      <c r="G10" s="182"/>
    </row>
    <row r="11" spans="1:7" ht="45" customHeight="1" x14ac:dyDescent="0.25">
      <c r="A11" s="182" t="s">
        <v>413</v>
      </c>
      <c r="B11" s="183"/>
      <c r="C11" s="183"/>
      <c r="D11" s="183"/>
      <c r="E11" s="183"/>
      <c r="F11" s="183"/>
      <c r="G11" s="183"/>
    </row>
    <row r="12" spans="1:7" ht="45" customHeight="1" x14ac:dyDescent="0.25">
      <c r="A12" s="182" t="s">
        <v>172</v>
      </c>
      <c r="B12" s="182"/>
      <c r="C12" s="183" t="s">
        <v>173</v>
      </c>
      <c r="D12" s="183"/>
      <c r="E12" s="183"/>
      <c r="F12" s="183"/>
      <c r="G12" s="184"/>
    </row>
    <row r="13" spans="1:7" ht="45" customHeight="1" x14ac:dyDescent="0.25">
      <c r="A13" s="74"/>
      <c r="B13" s="74"/>
      <c r="C13" s="75"/>
      <c r="D13" s="75"/>
      <c r="E13" s="75"/>
      <c r="F13" s="75"/>
      <c r="G13" s="75"/>
    </row>
    <row r="15" spans="1:7" x14ac:dyDescent="0.25">
      <c r="A15" s="69" t="s">
        <v>74</v>
      </c>
      <c r="B15" s="72"/>
      <c r="C15" s="163" t="s">
        <v>84</v>
      </c>
      <c r="D15" s="163"/>
      <c r="E15" s="163"/>
    </row>
    <row r="16" spans="1:7" x14ac:dyDescent="0.25">
      <c r="A16" s="69" t="s">
        <v>75</v>
      </c>
      <c r="B16" s="73" t="str">
        <f>IF(ISBLANK(B15),"",IF(B3=B15,"Kontrolle erfolgreich - check ok","FEHLER - ERROR"))</f>
        <v/>
      </c>
      <c r="C16" s="69" t="s">
        <v>85</v>
      </c>
    </row>
    <row r="17" spans="2:2" x14ac:dyDescent="0.25">
      <c r="B17" s="73" t="str">
        <f>IF(ISBLANK(B15),"",IF(ISERROR(FIND("@",B15,1)),"keine gültige eMail-Adresse",IF((VALUE(FIND("@",B15,1))&gt;1),"","keine gültige eMail-Adresse!")))</f>
        <v/>
      </c>
    </row>
    <row r="18" spans="2:2" x14ac:dyDescent="0.25">
      <c r="B18" s="73" t="str">
        <f>IF(ISBLANK(B15),"",IF(ISERROR(FIND("@",B15,1)),"no valid eMail-adress",IF((VALUE(FIND("@",B15,1))&gt;1),"","no valid eMail-address!")))</f>
        <v/>
      </c>
    </row>
    <row r="19" spans="2:2" x14ac:dyDescent="0.25">
      <c r="B19" s="69" t="str">
        <f>IF(ISBLANK(B15),"",IF(ISERROR(FIND("; ",B15,1)),"",IF((VALUE(FIND("; ",B15,1))&gt;8),"","Achtung - die zweite eMail-Adresse wurde nicht korrekt eingegeben")))</f>
        <v/>
      </c>
    </row>
  </sheetData>
  <sheetProtection algorithmName="SHA-512" hashValue="kZXB01RbuF+FwcLGYGvi7ii+CtsbDsOIp7hWIvKkotozWRtCLQ3Is6sBrYi8/d1djfbh3yGyVXhqc8EAlflkRA==" saltValue="9fKI/BeEZha+EUrmsOY97Q==" spinCount="100000" sheet="1" objects="1" scenarios="1"/>
  <mergeCells count="7">
    <mergeCell ref="C15:E15"/>
    <mergeCell ref="A6:G6"/>
    <mergeCell ref="A8:G8"/>
    <mergeCell ref="A10:G10"/>
    <mergeCell ref="A11:G11"/>
    <mergeCell ref="A12:B12"/>
    <mergeCell ref="C12:F12"/>
  </mergeCells>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workbookViewId="0">
      <selection activeCell="E14" sqref="E14"/>
    </sheetView>
  </sheetViews>
  <sheetFormatPr baseColWidth="10" defaultRowHeight="13.8" x14ac:dyDescent="0.25"/>
  <cols>
    <col min="1" max="1" width="39.44140625" bestFit="1" customWidth="1"/>
    <col min="2" max="2" width="33.109375" bestFit="1" customWidth="1"/>
  </cols>
  <sheetData>
    <row r="1" spans="1:7" x14ac:dyDescent="0.25">
      <c r="A1" t="s">
        <v>9</v>
      </c>
      <c r="B1" s="3" t="str">
        <f>IF(ISNUMBER(VALUE(Ergebnisse!G1)),IF(VALUE(Ergebnisse!G1)&gt;0,VALUE(Ergebnisse!G1),""),"")</f>
        <v/>
      </c>
      <c r="D1" t="s">
        <v>16</v>
      </c>
    </row>
    <row r="2" spans="1:7" x14ac:dyDescent="0.25">
      <c r="A2" t="s">
        <v>2</v>
      </c>
      <c r="B2" s="3" t="str">
        <f>IF(ISNUMBER(VALUE(Ergebnisse!G2)),IF(VALUE(Ergebnisse!G2)&gt;0,VALUE(Ergebnisse!G2),""),"")</f>
        <v/>
      </c>
    </row>
    <row r="3" spans="1:7" x14ac:dyDescent="0.25">
      <c r="A3" t="s">
        <v>10</v>
      </c>
      <c r="B3" s="55" t="s">
        <v>100</v>
      </c>
      <c r="D3" t="s">
        <v>15</v>
      </c>
    </row>
    <row r="4" spans="1:7" x14ac:dyDescent="0.25">
      <c r="A4" t="s">
        <v>11</v>
      </c>
      <c r="B4" s="3">
        <f>YEAR(Ergebnisse!E5)</f>
        <v>2022</v>
      </c>
      <c r="D4" s="4">
        <v>2</v>
      </c>
    </row>
    <row r="5" spans="1:7" x14ac:dyDescent="0.25">
      <c r="A5" t="s">
        <v>12</v>
      </c>
      <c r="B5" s="3" t="str">
        <f>D8</f>
        <v>N</v>
      </c>
      <c r="D5" t="str">
        <f>IF(D4=2,"N","J")</f>
        <v>N</v>
      </c>
      <c r="F5">
        <v>1</v>
      </c>
      <c r="G5" t="s">
        <v>92</v>
      </c>
    </row>
    <row r="6" spans="1:7" x14ac:dyDescent="0.25">
      <c r="A6" t="s">
        <v>37</v>
      </c>
      <c r="B6" s="3">
        <v>1</v>
      </c>
      <c r="F6">
        <v>2</v>
      </c>
      <c r="G6" t="s">
        <v>93</v>
      </c>
    </row>
    <row r="7" spans="1:7" x14ac:dyDescent="0.25">
      <c r="A7" t="s">
        <v>58</v>
      </c>
      <c r="B7" s="45">
        <f>Ergebnisse!E5</f>
        <v>44717</v>
      </c>
    </row>
    <row r="8" spans="1:7" x14ac:dyDescent="0.25">
      <c r="A8" t="s">
        <v>13</v>
      </c>
      <c r="B8" s="3">
        <v>9</v>
      </c>
      <c r="D8" t="str">
        <f>LEFT(D5,1)</f>
        <v>N</v>
      </c>
    </row>
    <row r="9" spans="1:7" x14ac:dyDescent="0.25">
      <c r="A9" t="s">
        <v>14</v>
      </c>
      <c r="B9" s="3">
        <v>2</v>
      </c>
    </row>
    <row r="10" spans="1:7" x14ac:dyDescent="0.25">
      <c r="A10" t="s">
        <v>405</v>
      </c>
      <c r="B10" s="142">
        <f>Kontakt!B2</f>
        <v>0</v>
      </c>
    </row>
    <row r="11" spans="1:7" x14ac:dyDescent="0.25">
      <c r="A11" t="s">
        <v>406</v>
      </c>
      <c r="B11" s="144">
        <f>IF(Kontakt!B3=Kontakt!B15,Kontakt!B3,0)</f>
        <v>0</v>
      </c>
    </row>
    <row r="12" spans="1:7" x14ac:dyDescent="0.25">
      <c r="A12" s="143" t="s">
        <v>407</v>
      </c>
      <c r="B12" s="144">
        <v>1</v>
      </c>
    </row>
    <row r="13" spans="1:7" x14ac:dyDescent="0.25">
      <c r="A13" t="s">
        <v>18</v>
      </c>
      <c r="B13" s="2" t="str">
        <f>Ergebnisse!A21</f>
        <v>Relative Dichte 20 °C/20 °C</v>
      </c>
      <c r="C13" s="2" t="str">
        <f>Ergebnisse!B21</f>
        <v>ohne</v>
      </c>
    </row>
    <row r="14" spans="1:7" x14ac:dyDescent="0.25">
      <c r="A14" t="s">
        <v>19</v>
      </c>
      <c r="B14" s="2" t="str">
        <f>Ergebnisse!A22</f>
        <v>pH-Wert</v>
      </c>
      <c r="C14" s="2" t="str">
        <f>Ergebnisse!B22</f>
        <v>ohne</v>
      </c>
    </row>
    <row r="15" spans="1:7" x14ac:dyDescent="0.25">
      <c r="A15" t="s">
        <v>20</v>
      </c>
      <c r="B15" s="2" t="str">
        <f>Ergebnisse!A23</f>
        <v>Titrierbare Gesamtsäure
(pH 8,1 als Citronensäure, wasserfrei)</v>
      </c>
      <c r="C15" s="2" t="str">
        <f>Ergebnisse!B23</f>
        <v>g/L</v>
      </c>
    </row>
    <row r="16" spans="1:7" x14ac:dyDescent="0.25">
      <c r="A16" t="s">
        <v>21</v>
      </c>
      <c r="B16" s="2" t="str">
        <f>Ergebnisse!A24</f>
        <v>Citronensäure, wasserfrei</v>
      </c>
      <c r="C16" s="2" t="str">
        <f>Ergebnisse!B24</f>
        <v>g/L</v>
      </c>
    </row>
    <row r="17" spans="1:3" x14ac:dyDescent="0.25">
      <c r="A17" t="s">
        <v>22</v>
      </c>
      <c r="B17" s="2" t="str">
        <f>Ergebnisse!A26</f>
        <v>Glucose, wasserfrei</v>
      </c>
      <c r="C17" s="2" t="str">
        <f>Ergebnisse!B26</f>
        <v>g/L</v>
      </c>
    </row>
    <row r="18" spans="1:3" x14ac:dyDescent="0.25">
      <c r="A18" t="s">
        <v>23</v>
      </c>
      <c r="B18" s="2" t="str">
        <f>Ergebnisse!A27</f>
        <v>Fructose, wasserfrei</v>
      </c>
      <c r="C18" s="2" t="str">
        <f>Ergebnisse!B27</f>
        <v>g/L</v>
      </c>
    </row>
    <row r="19" spans="1:3" x14ac:dyDescent="0.25">
      <c r="A19" t="s">
        <v>24</v>
      </c>
      <c r="B19" s="2" t="str">
        <f>Ergebnisse!A28</f>
        <v>Saccharose, wasserfrei</v>
      </c>
      <c r="C19" s="2" t="str">
        <f>Ergebnisse!B28</f>
        <v>g/L</v>
      </c>
    </row>
    <row r="20" spans="1:3" x14ac:dyDescent="0.25">
      <c r="A20" t="s">
        <v>25</v>
      </c>
      <c r="B20" s="2" t="str">
        <f>Ergebnisse!A29</f>
        <v>Nitrat</v>
      </c>
      <c r="C20" s="2" t="str">
        <f>Ergebnisse!B29</f>
        <v>mg/L</v>
      </c>
    </row>
    <row r="21" spans="1:3" x14ac:dyDescent="0.25">
      <c r="A21" t="s">
        <v>313</v>
      </c>
      <c r="B21" s="2" t="str">
        <f>Ergebnisse!A33</f>
        <v>ß-Carotin</v>
      </c>
      <c r="C21" s="2" t="str">
        <f>Ergebnisse!B33</f>
        <v>mg/L</v>
      </c>
    </row>
  </sheetData>
  <sheetProtection algorithmName="SHA-512" hashValue="6eYq0cG/9qGy12HkqilLZk8o23oPlQrBYe5lrTx28BDXgY50XWRgWbeHJ04RNkSavYwj525CUQIJvECK5faf6A==" saltValue="HyK9PC/bEt0EaH2SFOBSO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4"/>
  <sheetViews>
    <sheetView workbookViewId="0">
      <selection activeCell="G1" sqref="G1"/>
    </sheetView>
  </sheetViews>
  <sheetFormatPr baseColWidth="10" defaultColWidth="11.44140625" defaultRowHeight="13.8" x14ac:dyDescent="0.25"/>
  <cols>
    <col min="1" max="1" width="36.88671875" style="9" customWidth="1"/>
    <col min="2" max="2" width="11.44140625" style="9"/>
    <col min="3" max="3" width="13" style="9" customWidth="1"/>
    <col min="4" max="5" width="14.6640625" style="9" customWidth="1"/>
    <col min="6" max="6" width="15.6640625" style="9" customWidth="1"/>
    <col min="7" max="7" width="12.6640625" style="9" customWidth="1"/>
    <col min="8" max="8" width="7.6640625" style="9" customWidth="1"/>
    <col min="9" max="9" width="5.6640625" style="9" customWidth="1"/>
    <col min="10" max="10" width="11.6640625" style="9" customWidth="1"/>
    <col min="11" max="16384" width="11.44140625" style="9"/>
  </cols>
  <sheetData>
    <row r="1" spans="1:8" ht="21.9" customHeight="1" x14ac:dyDescent="0.4">
      <c r="A1" s="5" t="s">
        <v>69</v>
      </c>
      <c r="B1" s="6"/>
      <c r="E1" s="7" t="s">
        <v>66</v>
      </c>
      <c r="F1" s="8"/>
      <c r="G1" s="76" t="s">
        <v>408</v>
      </c>
    </row>
    <row r="2" spans="1:8" ht="21.9" customHeight="1" x14ac:dyDescent="0.4">
      <c r="A2" s="5" t="s">
        <v>165</v>
      </c>
      <c r="B2" s="6"/>
      <c r="E2" s="7" t="s">
        <v>67</v>
      </c>
      <c r="F2" s="8"/>
      <c r="G2" s="76" t="s">
        <v>408</v>
      </c>
    </row>
    <row r="3" spans="1:8" ht="21.9" customHeight="1" x14ac:dyDescent="0.4">
      <c r="A3" s="5"/>
      <c r="B3" s="6"/>
      <c r="E3" s="172" t="s">
        <v>68</v>
      </c>
      <c r="F3" s="172"/>
      <c r="G3" s="46">
        <v>1</v>
      </c>
    </row>
    <row r="4" spans="1:8" ht="21.9" customHeight="1" x14ac:dyDescent="0.35">
      <c r="A4" s="7" t="s">
        <v>8</v>
      </c>
      <c r="B4" s="174" t="s">
        <v>3</v>
      </c>
      <c r="C4" s="174"/>
      <c r="E4" s="36" t="s">
        <v>41</v>
      </c>
      <c r="F4" s="47" t="str">
        <f>IF(OR(ISBLANK(G1),G1="?"),"",IF(ISNUMBER(VALUE(G1)),"","Bitte nur Ziffern eingeben (numbers only)"))</f>
        <v/>
      </c>
      <c r="G4" s="35"/>
      <c r="H4" s="10"/>
    </row>
    <row r="5" spans="1:8" ht="21.9" customHeight="1" x14ac:dyDescent="0.35">
      <c r="A5" s="10" t="s">
        <v>70</v>
      </c>
      <c r="E5" s="11">
        <v>44717</v>
      </c>
      <c r="F5" s="47" t="str">
        <f>IF(OR(ISBLANK(G2),G2="?"),"",IF(ISNUMBER(VALUE(G2)),"","Bitte nur Ziffern eingeben (numbers only)"))</f>
        <v/>
      </c>
      <c r="G5" s="8"/>
      <c r="H5" s="10"/>
    </row>
    <row r="6" spans="1:8" ht="10.050000000000001" customHeight="1" x14ac:dyDescent="0.25"/>
    <row r="7" spans="1:8" s="13" customFormat="1" ht="34.950000000000003" customHeight="1" x14ac:dyDescent="0.25">
      <c r="A7" s="173" t="s">
        <v>76</v>
      </c>
      <c r="B7" s="173"/>
      <c r="C7" s="173"/>
      <c r="D7" s="173"/>
      <c r="E7" s="173"/>
      <c r="F7" s="173"/>
      <c r="G7" s="173"/>
    </row>
    <row r="8" spans="1:8" s="13" customFormat="1" ht="34.950000000000003" customHeight="1" x14ac:dyDescent="0.25">
      <c r="A8" s="173" t="s">
        <v>99</v>
      </c>
      <c r="B8" s="173"/>
      <c r="C8" s="173"/>
      <c r="D8" s="173"/>
      <c r="E8" s="173"/>
      <c r="F8" s="173"/>
      <c r="G8" s="173"/>
    </row>
    <row r="9" spans="1:8" s="13" customFormat="1" ht="34.950000000000003" customHeight="1" x14ac:dyDescent="0.25">
      <c r="A9" s="168" t="s">
        <v>86</v>
      </c>
      <c r="B9" s="169"/>
      <c r="C9" s="169"/>
      <c r="D9" s="169"/>
      <c r="E9" s="169"/>
      <c r="F9" s="169"/>
      <c r="G9" s="169"/>
    </row>
    <row r="10" spans="1:8" s="13" customFormat="1" ht="34.950000000000003" customHeight="1" x14ac:dyDescent="0.25">
      <c r="A10" s="168" t="s">
        <v>83</v>
      </c>
      <c r="B10" s="169"/>
      <c r="C10" s="169"/>
      <c r="D10" s="169"/>
      <c r="E10" s="169"/>
      <c r="F10" s="169"/>
      <c r="G10" s="169"/>
    </row>
    <row r="11" spans="1:8" s="13" customFormat="1" ht="34.950000000000003" customHeight="1" x14ac:dyDescent="0.25">
      <c r="A11" s="168" t="s">
        <v>77</v>
      </c>
      <c r="B11" s="169"/>
      <c r="C11" s="169"/>
      <c r="D11" s="169"/>
      <c r="E11" s="169"/>
      <c r="F11" s="169"/>
      <c r="G11" s="169"/>
    </row>
    <row r="12" spans="1:8" s="13" customFormat="1" ht="19.95" customHeight="1" x14ac:dyDescent="0.25">
      <c r="A12" s="168" t="s">
        <v>164</v>
      </c>
      <c r="B12" s="168"/>
      <c r="C12" s="168"/>
      <c r="D12" s="168"/>
      <c r="E12" s="168"/>
      <c r="F12" s="168"/>
      <c r="G12" s="168"/>
    </row>
    <row r="13" spans="1:8" s="13" customFormat="1" ht="34.950000000000003" customHeight="1" x14ac:dyDescent="0.25">
      <c r="A13" s="168" t="s">
        <v>78</v>
      </c>
      <c r="B13" s="169"/>
      <c r="C13" s="169"/>
      <c r="D13" s="169"/>
      <c r="E13" s="169"/>
      <c r="F13" s="169"/>
      <c r="G13" s="169"/>
    </row>
    <row r="14" spans="1:8" s="54" customFormat="1" ht="20.100000000000001" customHeight="1" x14ac:dyDescent="0.25">
      <c r="A14" s="17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1"/>
      <c r="C14" s="171"/>
      <c r="D14" s="171"/>
      <c r="E14" s="171"/>
      <c r="F14" s="171"/>
      <c r="G14" s="171"/>
    </row>
    <row r="15" spans="1:8" s="13" customFormat="1" ht="19.95" customHeight="1" x14ac:dyDescent="0.25">
      <c r="A15" s="171" t="str">
        <f>IF(OR(OR(G1="?",ISBLANK(G1)),OR(G2="?",ISBLANK(G2))),"Nur wenn diese beiden Felder korrekt ausgefüllt sind, kann der Absender dieser Tabelle identifiziert werden.","")</f>
        <v>Nur wenn diese beiden Felder korrekt ausgefüllt sind, kann der Absender dieser Tabelle identifiziert werden.</v>
      </c>
      <c r="B15" s="171"/>
      <c r="C15" s="171"/>
      <c r="D15" s="171"/>
      <c r="E15" s="171"/>
      <c r="F15" s="171"/>
      <c r="G15" s="171"/>
    </row>
    <row r="16" spans="1:8" s="13" customFormat="1" ht="50.1" customHeight="1" x14ac:dyDescent="0.25">
      <c r="A16" s="172" t="s">
        <v>94</v>
      </c>
      <c r="B16" s="172"/>
      <c r="C16" s="172"/>
      <c r="D16" s="172"/>
      <c r="E16" s="172"/>
      <c r="F16" s="172"/>
      <c r="G16" s="57"/>
    </row>
    <row r="17" spans="1:10" ht="12.15" hidden="1" customHeight="1" x14ac:dyDescent="0.25"/>
    <row r="18" spans="1:10" ht="12.15" hidden="1" customHeight="1" x14ac:dyDescent="0.25"/>
    <row r="19" spans="1:10" ht="12.15" hidden="1" customHeight="1" x14ac:dyDescent="0.25"/>
    <row r="20" spans="1:10" s="34" customFormat="1" ht="50.1" customHeight="1" x14ac:dyDescent="0.25">
      <c r="A20" s="34" t="s">
        <v>0</v>
      </c>
      <c r="B20" s="34" t="s">
        <v>1</v>
      </c>
      <c r="C20" s="48" t="s">
        <v>71</v>
      </c>
      <c r="D20" s="48" t="s">
        <v>5</v>
      </c>
      <c r="E20" s="48" t="s">
        <v>6</v>
      </c>
      <c r="F20" s="48" t="s">
        <v>7</v>
      </c>
      <c r="G20" s="48" t="s">
        <v>117</v>
      </c>
      <c r="H20" s="49"/>
      <c r="I20" s="48"/>
    </row>
    <row r="21" spans="1:10" s="31" customFormat="1" ht="30.15" customHeight="1" x14ac:dyDescent="0.3">
      <c r="A21" s="100" t="s">
        <v>181</v>
      </c>
      <c r="B21" s="32" t="s">
        <v>32</v>
      </c>
      <c r="C21" s="50">
        <v>6</v>
      </c>
      <c r="D21" s="78"/>
      <c r="E21" s="78"/>
      <c r="F21" s="50">
        <f>Dichte!$B$1</f>
        <v>23</v>
      </c>
      <c r="G21" s="64"/>
      <c r="H21" s="51">
        <f>Dichte!$C$1</f>
        <v>22</v>
      </c>
      <c r="I21" s="50"/>
      <c r="J21" s="33"/>
    </row>
    <row r="22" spans="1:10" s="31" customFormat="1" ht="30.15" customHeight="1" x14ac:dyDescent="0.3">
      <c r="A22" s="100" t="s">
        <v>31</v>
      </c>
      <c r="B22" s="32" t="s">
        <v>32</v>
      </c>
      <c r="C22" s="50">
        <v>3</v>
      </c>
      <c r="D22" s="78"/>
      <c r="E22" s="78"/>
      <c r="F22" s="50">
        <f>pHWert!$B$1</f>
        <v>15</v>
      </c>
      <c r="G22" s="64"/>
      <c r="H22" s="51">
        <f>pHWert!$C$1</f>
        <v>14</v>
      </c>
      <c r="I22" s="50"/>
      <c r="J22" s="33"/>
    </row>
    <row r="23" spans="1:10" s="31" customFormat="1" ht="45" customHeight="1" x14ac:dyDescent="0.3">
      <c r="A23" s="100" t="s">
        <v>409</v>
      </c>
      <c r="B23" s="32" t="s">
        <v>39</v>
      </c>
      <c r="C23" s="50">
        <v>3</v>
      </c>
      <c r="D23" s="78"/>
      <c r="E23" s="78"/>
      <c r="F23" s="50">
        <f>Gesamtsaeure!$B$1</f>
        <v>13</v>
      </c>
      <c r="G23" s="50">
        <f>Gesamtsaeure!$B$21</f>
        <v>6</v>
      </c>
      <c r="H23" s="51">
        <f>Gesamtsaeure!$C$1</f>
        <v>12</v>
      </c>
      <c r="I23" s="51">
        <f>Gesamtsaeure!$C$21</f>
        <v>5</v>
      </c>
      <c r="J23" s="33"/>
    </row>
    <row r="24" spans="1:10" s="31" customFormat="1" ht="30.15" customHeight="1" x14ac:dyDescent="0.3">
      <c r="A24" s="100" t="s">
        <v>182</v>
      </c>
      <c r="B24" s="32" t="s">
        <v>39</v>
      </c>
      <c r="C24" s="50">
        <v>3</v>
      </c>
      <c r="D24" s="78"/>
      <c r="E24" s="78"/>
      <c r="F24" s="50">
        <f>Citronensaeure!B1</f>
        <v>17</v>
      </c>
      <c r="G24" s="64"/>
      <c r="H24" s="51">
        <f>Citronensaeure!C1</f>
        <v>16</v>
      </c>
      <c r="I24" s="51"/>
      <c r="J24" s="33"/>
    </row>
    <row r="25" spans="1:10" s="31" customFormat="1" ht="30.15" hidden="1" customHeight="1" x14ac:dyDescent="0.3">
      <c r="A25" s="100" t="s">
        <v>216</v>
      </c>
      <c r="B25" s="32" t="s">
        <v>32</v>
      </c>
      <c r="C25" s="50">
        <v>4</v>
      </c>
      <c r="D25" s="78"/>
      <c r="E25" s="78"/>
      <c r="F25" s="50">
        <f>LoeslichTrocken!B1</f>
        <v>11</v>
      </c>
      <c r="G25" s="64"/>
      <c r="H25" s="51">
        <f>LoeslichTrocken!C1</f>
        <v>11</v>
      </c>
      <c r="I25" s="51"/>
      <c r="J25" s="33"/>
    </row>
    <row r="26" spans="1:10" s="31" customFormat="1" ht="30.15" customHeight="1" x14ac:dyDescent="0.3">
      <c r="A26" s="32" t="s">
        <v>35</v>
      </c>
      <c r="B26" s="32" t="s">
        <v>39</v>
      </c>
      <c r="C26" s="50">
        <v>3</v>
      </c>
      <c r="D26" s="78"/>
      <c r="E26" s="78"/>
      <c r="F26" s="50">
        <f>Glu_Fru_Sac!D2</f>
        <v>31</v>
      </c>
      <c r="G26" s="64"/>
      <c r="H26" s="51">
        <f>Glu_Fru_Sac!$C$1</f>
        <v>30</v>
      </c>
      <c r="I26" s="50"/>
      <c r="J26" s="33"/>
    </row>
    <row r="27" spans="1:10" s="31" customFormat="1" ht="30.15" customHeight="1" x14ac:dyDescent="0.3">
      <c r="A27" s="32" t="s">
        <v>36</v>
      </c>
      <c r="B27" s="32" t="s">
        <v>39</v>
      </c>
      <c r="C27" s="50">
        <v>3</v>
      </c>
      <c r="D27" s="78"/>
      <c r="E27" s="78"/>
      <c r="F27" s="50">
        <f>Glu_Fru_Sac!E2</f>
        <v>31</v>
      </c>
      <c r="G27" s="64"/>
      <c r="H27" s="51">
        <f>Glu_Fru_Sac!$C$1</f>
        <v>30</v>
      </c>
      <c r="I27" s="50"/>
      <c r="J27" s="33"/>
    </row>
    <row r="28" spans="1:10" s="31" customFormat="1" ht="30.15" customHeight="1" x14ac:dyDescent="0.3">
      <c r="A28" s="32" t="s">
        <v>203</v>
      </c>
      <c r="B28" s="32" t="s">
        <v>39</v>
      </c>
      <c r="C28" s="50">
        <v>3</v>
      </c>
      <c r="D28" s="78"/>
      <c r="E28" s="78"/>
      <c r="F28" s="50">
        <f>Glu_Fru_Sac!F2</f>
        <v>31</v>
      </c>
      <c r="G28" s="65"/>
      <c r="H28" s="51">
        <f>Glu_Fru_Sac!$C$1</f>
        <v>30</v>
      </c>
      <c r="I28" s="50"/>
      <c r="J28" s="33"/>
    </row>
    <row r="29" spans="1:10" s="31" customFormat="1" ht="30.15" customHeight="1" x14ac:dyDescent="0.3">
      <c r="A29" s="100" t="s">
        <v>101</v>
      </c>
      <c r="B29" s="32" t="s">
        <v>40</v>
      </c>
      <c r="C29" s="50">
        <v>3</v>
      </c>
      <c r="D29" s="78"/>
      <c r="E29" s="78"/>
      <c r="F29" s="50">
        <f>Nitrat!B1</f>
        <v>30</v>
      </c>
      <c r="G29" s="65"/>
      <c r="H29" s="51">
        <f>Nitrat!C1</f>
        <v>29</v>
      </c>
      <c r="I29" s="50"/>
      <c r="J29" s="33"/>
    </row>
    <row r="30" spans="1:10" s="31" customFormat="1" ht="30.15" hidden="1" customHeight="1" x14ac:dyDescent="0.3">
      <c r="A30" s="32" t="s">
        <v>217</v>
      </c>
      <c r="B30" s="32" t="s">
        <v>40</v>
      </c>
      <c r="C30" s="50">
        <v>3</v>
      </c>
      <c r="D30" s="78"/>
      <c r="E30" s="78"/>
      <c r="F30" s="50">
        <f>Ethanol!B1</f>
        <v>9</v>
      </c>
      <c r="G30" s="65"/>
      <c r="H30" s="51">
        <f>Ethanol!C1</f>
        <v>9</v>
      </c>
      <c r="I30" s="34"/>
    </row>
    <row r="31" spans="1:10" s="31" customFormat="1" ht="30.15" hidden="1" customHeight="1" x14ac:dyDescent="0.3">
      <c r="A31" s="100" t="s">
        <v>218</v>
      </c>
      <c r="B31" s="32" t="s">
        <v>39</v>
      </c>
      <c r="C31" s="50">
        <v>3</v>
      </c>
      <c r="D31" s="81"/>
      <c r="E31" s="81"/>
      <c r="F31" s="50">
        <f>Kochsalz!B1</f>
        <v>22</v>
      </c>
      <c r="G31" s="65"/>
      <c r="H31" s="51">
        <f>Kochsalz!C1</f>
        <v>21</v>
      </c>
      <c r="I31" s="34"/>
    </row>
    <row r="32" spans="1:10" s="31" customFormat="1" ht="30.15" hidden="1" customHeight="1" x14ac:dyDescent="0.3">
      <c r="A32" s="100" t="s">
        <v>219</v>
      </c>
      <c r="B32" s="32" t="s">
        <v>39</v>
      </c>
      <c r="C32" s="50">
        <v>3</v>
      </c>
      <c r="D32" s="81"/>
      <c r="E32" s="81"/>
      <c r="F32" s="50">
        <f>Natrium!B62</f>
        <v>27</v>
      </c>
      <c r="G32" s="64"/>
      <c r="H32" s="51">
        <f>Natrium!D62</f>
        <v>26</v>
      </c>
      <c r="I32" s="34"/>
    </row>
    <row r="33" spans="1:13" ht="30.15" customHeight="1" x14ac:dyDescent="0.25">
      <c r="A33" s="32" t="s">
        <v>102</v>
      </c>
      <c r="B33" s="32" t="s">
        <v>40</v>
      </c>
      <c r="C33" s="50">
        <v>3</v>
      </c>
      <c r="D33" s="78"/>
      <c r="E33" s="78"/>
      <c r="F33" s="50">
        <f>Carotin!B1</f>
        <v>27</v>
      </c>
      <c r="G33" s="65"/>
      <c r="H33" s="51">
        <f>Carotin!C1</f>
        <v>26</v>
      </c>
      <c r="I33" s="13"/>
    </row>
    <row r="34" spans="1:13" ht="30.15" customHeight="1" x14ac:dyDescent="0.25">
      <c r="A34" s="12"/>
      <c r="B34" s="12"/>
      <c r="C34" s="52"/>
      <c r="D34" s="12"/>
      <c r="E34" s="12"/>
      <c r="F34" s="12"/>
      <c r="G34" s="12"/>
      <c r="H34" s="12"/>
      <c r="I34" s="13"/>
    </row>
    <row r="35" spans="1:13" ht="25.2" customHeight="1" x14ac:dyDescent="0.3">
      <c r="A35" s="165" t="s">
        <v>239</v>
      </c>
      <c r="B35" s="165"/>
      <c r="C35" s="165"/>
      <c r="D35" s="165"/>
      <c r="E35" s="165"/>
      <c r="F35" s="165"/>
      <c r="G35" s="165"/>
      <c r="H35" s="165"/>
    </row>
    <row r="36" spans="1:13" ht="10.050000000000001" customHeight="1" x14ac:dyDescent="0.35">
      <c r="A36" s="8"/>
    </row>
    <row r="37" spans="1:13" ht="19.95" customHeight="1" x14ac:dyDescent="0.25">
      <c r="A37" s="37" t="str">
        <f>A21</f>
        <v>Relative Dichte 20 °C/20 °C</v>
      </c>
      <c r="B37" s="170"/>
      <c r="C37" s="170"/>
      <c r="D37" s="170"/>
      <c r="E37" s="170"/>
      <c r="F37" s="170"/>
      <c r="G37" s="170"/>
      <c r="H37" s="170"/>
      <c r="I37" s="15" t="b">
        <f>ISBLANK(VLOOKUP(F21,Dichte!A3:C30,3))</f>
        <v>1</v>
      </c>
    </row>
    <row r="38" spans="1:13" ht="25.2" customHeight="1" x14ac:dyDescent="0.25">
      <c r="A38" s="14" t="str">
        <f>IF(F21=H21,"bitte eingeben:",IF(I37,"","Art der Modifikation:"))</f>
        <v/>
      </c>
      <c r="B38" s="167"/>
      <c r="C38" s="167"/>
      <c r="D38" s="167"/>
      <c r="E38" s="167"/>
      <c r="F38" s="167"/>
      <c r="G38" s="167"/>
      <c r="H38" s="167"/>
      <c r="I38" s="15"/>
    </row>
    <row r="39" spans="1:13" ht="19.95" customHeight="1" x14ac:dyDescent="0.25">
      <c r="A39" s="37" t="str">
        <f>A22</f>
        <v>pH-Wert</v>
      </c>
      <c r="B39" s="170"/>
      <c r="C39" s="170"/>
      <c r="D39" s="170"/>
      <c r="E39" s="170"/>
      <c r="F39" s="170"/>
      <c r="G39" s="170"/>
      <c r="H39" s="170"/>
      <c r="I39" s="15" t="b">
        <f>ISBLANK(VLOOKUP(F22,pHWert!A3:C27,3))</f>
        <v>1</v>
      </c>
    </row>
    <row r="40" spans="1:13" ht="25.2" customHeight="1" x14ac:dyDescent="0.25">
      <c r="A40" s="14" t="str">
        <f>IF(F22=H22,"bitte eingeben:",IF(I39,"","Art der Modifikation:"))</f>
        <v/>
      </c>
      <c r="B40" s="167"/>
      <c r="C40" s="167"/>
      <c r="D40" s="167"/>
      <c r="E40" s="167"/>
      <c r="F40" s="167"/>
      <c r="G40" s="167"/>
      <c r="H40" s="167"/>
      <c r="I40" s="15"/>
    </row>
    <row r="41" spans="1:13" ht="19.95" customHeight="1" x14ac:dyDescent="0.25">
      <c r="A41" s="37" t="s">
        <v>34</v>
      </c>
      <c r="B41" s="170"/>
      <c r="C41" s="170"/>
      <c r="D41" s="170"/>
      <c r="E41" s="170"/>
      <c r="F41" s="170"/>
      <c r="G41" s="170"/>
      <c r="H41" s="170"/>
      <c r="I41" s="15" t="b">
        <f>ISBLANK(VLOOKUP(F23,Gesamtsaeure!A3:C23,3))</f>
        <v>1</v>
      </c>
    </row>
    <row r="42" spans="1:13" s="13" customFormat="1" ht="19.95" customHeight="1" x14ac:dyDescent="0.25">
      <c r="A42" s="37" t="s">
        <v>103</v>
      </c>
      <c r="B42" s="63"/>
      <c r="C42" s="63"/>
      <c r="D42" s="63"/>
      <c r="E42" s="63"/>
      <c r="F42" s="62" t="s">
        <v>211</v>
      </c>
      <c r="G42" s="77"/>
      <c r="H42" s="77"/>
      <c r="I42" s="80"/>
      <c r="J42" s="80"/>
      <c r="K42" s="80"/>
      <c r="L42" s="80"/>
      <c r="M42" s="80"/>
    </row>
    <row r="43" spans="1:13" ht="25.2" customHeight="1" x14ac:dyDescent="0.25">
      <c r="A43" s="14" t="str">
        <f>IF(F23=H23,"bitte eingeben:",IF(I41,"","Art der Modifikation:"))</f>
        <v/>
      </c>
      <c r="B43" s="167"/>
      <c r="C43" s="167"/>
      <c r="D43" s="167"/>
      <c r="E43" s="167"/>
      <c r="F43" s="167"/>
      <c r="G43" s="167"/>
      <c r="H43" s="167"/>
      <c r="I43" s="15"/>
    </row>
    <row r="44" spans="1:13" ht="19.95" customHeight="1" x14ac:dyDescent="0.25">
      <c r="A44" s="37" t="s">
        <v>220</v>
      </c>
      <c r="B44" s="166"/>
      <c r="C44" s="166"/>
      <c r="D44" s="166"/>
      <c r="E44" s="166"/>
      <c r="F44" s="166"/>
      <c r="G44" s="166"/>
      <c r="H44" s="166"/>
      <c r="I44" s="15" t="b">
        <f>ISBLANK(VLOOKUP(F24,Citronensaeure!A3:C19,3))</f>
        <v>1</v>
      </c>
    </row>
    <row r="45" spans="1:13" ht="25.2" customHeight="1" x14ac:dyDescent="0.25">
      <c r="A45" s="14" t="str">
        <f>IF(F24=H24,"bitte eingeben:",IF(I44,"","Art der Modifikation:"))</f>
        <v/>
      </c>
      <c r="B45" s="167"/>
      <c r="C45" s="167"/>
      <c r="D45" s="167"/>
      <c r="E45" s="167"/>
      <c r="F45" s="167"/>
      <c r="G45" s="167"/>
      <c r="H45" s="167"/>
      <c r="I45" s="15"/>
    </row>
    <row r="46" spans="1:13" ht="19.95" hidden="1" customHeight="1" x14ac:dyDescent="0.25">
      <c r="A46" s="37" t="s">
        <v>221</v>
      </c>
      <c r="B46" s="166"/>
      <c r="C46" s="166"/>
      <c r="D46" s="166"/>
      <c r="E46" s="166"/>
      <c r="F46" s="166"/>
      <c r="G46" s="166"/>
      <c r="H46" s="166"/>
      <c r="I46" s="15" t="b">
        <f>ISBLANK(VLOOKUP(F25,LoeslichTrocken!A3:C14,3))</f>
        <v>1</v>
      </c>
    </row>
    <row r="47" spans="1:13" ht="25.2" hidden="1" customHeight="1" x14ac:dyDescent="0.25">
      <c r="A47" s="14" t="str">
        <f>IF(F25=H25,"bitte eingeben:",IF(I46,"","Art der Modifikation:"))</f>
        <v>bitte eingeben:</v>
      </c>
      <c r="B47" s="167"/>
      <c r="C47" s="167"/>
      <c r="D47" s="167"/>
      <c r="E47" s="167"/>
      <c r="F47" s="167"/>
      <c r="G47" s="167"/>
      <c r="H47" s="167"/>
      <c r="I47" s="15"/>
    </row>
    <row r="48" spans="1:13" ht="19.95" customHeight="1" x14ac:dyDescent="0.25">
      <c r="A48" s="37" t="str">
        <f>A26</f>
        <v>Glucose, wasserfrei</v>
      </c>
      <c r="B48" s="166"/>
      <c r="C48" s="166"/>
      <c r="D48" s="166"/>
      <c r="E48" s="166"/>
      <c r="F48" s="166"/>
      <c r="G48" s="166"/>
      <c r="H48" s="166"/>
      <c r="I48" s="15" t="b">
        <f>ISBLANK(VLOOKUP(F26,Glu_Fru_Sac!A3:C218,3))</f>
        <v>1</v>
      </c>
    </row>
    <row r="49" spans="1:9" ht="25.2" customHeight="1" x14ac:dyDescent="0.25">
      <c r="A49" s="14" t="str">
        <f>IF(F26=H26,"bitte eingeben:",IF(I48,"","Art der Modifikation:"))</f>
        <v/>
      </c>
      <c r="B49" s="167"/>
      <c r="C49" s="167"/>
      <c r="D49" s="167"/>
      <c r="E49" s="167"/>
      <c r="F49" s="167"/>
      <c r="G49" s="167"/>
      <c r="H49" s="167"/>
      <c r="I49" s="15"/>
    </row>
    <row r="50" spans="1:9" ht="19.95" customHeight="1" x14ac:dyDescent="0.25">
      <c r="A50" s="37" t="str">
        <f>A27</f>
        <v>Fructose, wasserfrei</v>
      </c>
      <c r="B50" s="175"/>
      <c r="C50" s="175"/>
      <c r="D50" s="175"/>
      <c r="E50" s="175"/>
      <c r="F50" s="175"/>
      <c r="G50" s="175"/>
      <c r="H50" s="175"/>
      <c r="I50" s="15" t="b">
        <f>ISBLANK(VLOOKUP(F26,Glu_Fru_Sac!A3:C218,3))</f>
        <v>1</v>
      </c>
    </row>
    <row r="51" spans="1:9" ht="25.2" customHeight="1" x14ac:dyDescent="0.25">
      <c r="A51" s="14" t="str">
        <f>IF(F27=H27,"bitte eingeben:",IF(I50,"","Art der Modifikation:"))</f>
        <v/>
      </c>
      <c r="B51" s="167"/>
      <c r="C51" s="167"/>
      <c r="D51" s="167"/>
      <c r="E51" s="167"/>
      <c r="F51" s="167"/>
      <c r="G51" s="167"/>
      <c r="H51" s="167"/>
      <c r="I51" s="15"/>
    </row>
    <row r="52" spans="1:9" ht="19.95" customHeight="1" x14ac:dyDescent="0.25">
      <c r="A52" s="37" t="str">
        <f>A28</f>
        <v>Saccharose, wasserfrei</v>
      </c>
      <c r="B52" s="166"/>
      <c r="C52" s="166"/>
      <c r="D52" s="166"/>
      <c r="E52" s="166"/>
      <c r="F52" s="166"/>
      <c r="G52" s="166"/>
      <c r="H52" s="166"/>
      <c r="I52" s="15" t="b">
        <f>ISBLANK(VLOOKUP(F26,Glu_Fru_Sac!A3:C218,3))</f>
        <v>1</v>
      </c>
    </row>
    <row r="53" spans="1:9" ht="25.2" customHeight="1" x14ac:dyDescent="0.25">
      <c r="A53" s="14" t="str">
        <f>IF(F28=H28,"bitte eingeben:",IF(I52,"","Art der Modifikation:"))</f>
        <v/>
      </c>
      <c r="B53" s="167"/>
      <c r="C53" s="167"/>
      <c r="D53" s="167"/>
      <c r="E53" s="167"/>
      <c r="F53" s="167"/>
      <c r="G53" s="167"/>
      <c r="H53" s="167"/>
      <c r="I53" s="15"/>
    </row>
    <row r="54" spans="1:9" ht="19.95" customHeight="1" x14ac:dyDescent="0.25">
      <c r="A54" s="37" t="str">
        <f>A29</f>
        <v>Nitrat</v>
      </c>
      <c r="B54" s="166"/>
      <c r="C54" s="166"/>
      <c r="D54" s="166"/>
      <c r="E54" s="166"/>
      <c r="F54" s="166"/>
      <c r="G54" s="166"/>
      <c r="H54" s="166"/>
      <c r="I54" s="15" t="b">
        <f>ISBLANK(VLOOKUP(F29,Nitrat!A3:C32,3))</f>
        <v>1</v>
      </c>
    </row>
    <row r="55" spans="1:9" ht="25.2" customHeight="1" x14ac:dyDescent="0.25">
      <c r="A55" s="14" t="str">
        <f>IF(F29=H29,"bitte eingeben:",IF(I54,"","Art der Modifikation:"))</f>
        <v/>
      </c>
      <c r="B55" s="167"/>
      <c r="C55" s="167"/>
      <c r="D55" s="167"/>
      <c r="E55" s="167"/>
      <c r="F55" s="167"/>
      <c r="G55" s="167"/>
      <c r="H55" s="167"/>
      <c r="I55" s="15"/>
    </row>
    <row r="56" spans="1:9" ht="19.95" hidden="1" customHeight="1" x14ac:dyDescent="0.25">
      <c r="A56" s="37" t="str">
        <f>A30</f>
        <v>Ethanol</v>
      </c>
      <c r="B56" s="166"/>
      <c r="C56" s="166"/>
      <c r="D56" s="166"/>
      <c r="E56" s="166"/>
      <c r="F56" s="166"/>
      <c r="G56" s="166"/>
      <c r="H56" s="166"/>
      <c r="I56" s="15" t="b">
        <f>ISBLANK(VLOOKUP(F30,Ethanol!A3:C12,3))</f>
        <v>1</v>
      </c>
    </row>
    <row r="57" spans="1:9" ht="25.2" hidden="1" customHeight="1" x14ac:dyDescent="0.25">
      <c r="A57" s="14" t="str">
        <f>IF(F30=H30,"bitte eingeben:",IF(I56,"","Art der Modifikation:"))</f>
        <v>bitte eingeben:</v>
      </c>
      <c r="B57" s="167"/>
      <c r="C57" s="167"/>
      <c r="D57" s="167"/>
      <c r="E57" s="167"/>
      <c r="F57" s="167"/>
      <c r="G57" s="167"/>
      <c r="H57" s="167"/>
    </row>
    <row r="58" spans="1:9" ht="25.2" hidden="1" customHeight="1" x14ac:dyDescent="0.3">
      <c r="A58" s="165" t="s">
        <v>240</v>
      </c>
      <c r="B58" s="165"/>
      <c r="C58" s="165"/>
      <c r="D58" s="165"/>
      <c r="E58" s="165"/>
      <c r="F58" s="165"/>
      <c r="G58" s="165"/>
      <c r="H58" s="165"/>
    </row>
    <row r="59" spans="1:9" ht="10.050000000000001" hidden="1" customHeight="1" x14ac:dyDescent="0.35">
      <c r="A59" s="8"/>
    </row>
    <row r="60" spans="1:9" ht="19.95" customHeight="1" x14ac:dyDescent="0.25">
      <c r="A60" s="37" t="s">
        <v>102</v>
      </c>
      <c r="B60" s="166"/>
      <c r="C60" s="166"/>
      <c r="D60" s="166"/>
      <c r="E60" s="166"/>
      <c r="F60" s="166"/>
      <c r="G60" s="166"/>
      <c r="H60" s="166"/>
      <c r="I60" s="15" t="b">
        <f>ISBLANK(VLOOKUP(F31,Kochsalz!A3:C24,3))</f>
        <v>1</v>
      </c>
    </row>
    <row r="61" spans="1:9" ht="25.2" customHeight="1" x14ac:dyDescent="0.25">
      <c r="A61" s="14" t="str">
        <f>IF(F31=H31,"bitte eingeben:",IF(I60,"","Art der Modifikation:"))</f>
        <v/>
      </c>
      <c r="B61" s="167"/>
      <c r="C61" s="167"/>
      <c r="D61" s="167"/>
      <c r="E61" s="167"/>
      <c r="F61" s="167"/>
      <c r="G61" s="167"/>
      <c r="H61" s="167"/>
      <c r="I61" s="15"/>
    </row>
    <row r="62" spans="1:9" ht="19.95" hidden="1" customHeight="1" x14ac:dyDescent="0.35">
      <c r="A62" s="120" t="s">
        <v>219</v>
      </c>
      <c r="B62" s="110"/>
      <c r="C62" s="111"/>
      <c r="D62" s="111"/>
      <c r="E62" s="112"/>
      <c r="F62" s="111"/>
      <c r="G62" s="111"/>
      <c r="H62" s="112"/>
    </row>
    <row r="63" spans="1:9" ht="19.95" hidden="1" customHeight="1" x14ac:dyDescent="0.25">
      <c r="A63" s="121" t="s">
        <v>306</v>
      </c>
      <c r="B63" s="114">
        <f>Natrium!B2</f>
        <v>8</v>
      </c>
      <c r="C63" s="110"/>
      <c r="D63" s="110"/>
      <c r="E63" s="110"/>
      <c r="F63" s="110"/>
      <c r="G63" s="110"/>
      <c r="H63" s="110"/>
    </row>
    <row r="64" spans="1:9" ht="15" hidden="1" customHeight="1" x14ac:dyDescent="0.25">
      <c r="A64" s="115"/>
      <c r="B64" s="110"/>
      <c r="C64" s="110"/>
      <c r="D64" s="116"/>
      <c r="E64" s="110"/>
      <c r="F64" s="110"/>
      <c r="G64" s="110"/>
      <c r="H64" s="110"/>
    </row>
    <row r="65" spans="1:9" ht="19.95" hidden="1" customHeight="1" x14ac:dyDescent="0.25">
      <c r="A65" s="121" t="s">
        <v>309</v>
      </c>
      <c r="B65" s="114">
        <f>Natrium!B13</f>
        <v>13</v>
      </c>
      <c r="C65" s="110"/>
      <c r="D65" s="114">
        <f>Natrium!D13</f>
        <v>12</v>
      </c>
      <c r="E65" s="110"/>
      <c r="F65" s="110"/>
      <c r="G65" s="110"/>
      <c r="H65" s="110"/>
      <c r="I65" s="118" t="b">
        <f>ISBLANK(VLOOKUP(B65,Natrium!A11:C23,3))</f>
        <v>1</v>
      </c>
    </row>
    <row r="66" spans="1:9" ht="25.2" hidden="1" customHeight="1" x14ac:dyDescent="0.25">
      <c r="A66" s="117" t="str">
        <f>IF(B65=Natrium!D13,"bitte eingeben:","")</f>
        <v/>
      </c>
      <c r="B66" s="164"/>
      <c r="C66" s="164"/>
      <c r="D66" s="164"/>
      <c r="E66" s="164"/>
      <c r="F66" s="164"/>
      <c r="G66" s="164"/>
      <c r="H66" s="164"/>
    </row>
    <row r="67" spans="1:9" ht="19.95" hidden="1" customHeight="1" x14ac:dyDescent="0.25">
      <c r="A67" s="121" t="s">
        <v>310</v>
      </c>
      <c r="B67" s="114">
        <f>Natrium!B29</f>
        <v>8</v>
      </c>
      <c r="C67" s="110"/>
      <c r="D67" s="114">
        <f>Natrium!D29</f>
        <v>7</v>
      </c>
      <c r="E67" s="110"/>
      <c r="F67" s="110"/>
      <c r="G67" s="110"/>
      <c r="H67" s="110"/>
      <c r="I67" s="118" t="b">
        <f>ISBLANK(VLOOKUP(B67,Natrium!A27:C34,3))</f>
        <v>1</v>
      </c>
    </row>
    <row r="68" spans="1:9" ht="25.2" hidden="1" customHeight="1" x14ac:dyDescent="0.25">
      <c r="A68" s="117" t="str">
        <f>IF(B67=Natrium!D29,"bitte eingeben:","")</f>
        <v/>
      </c>
      <c r="B68" s="164"/>
      <c r="C68" s="164"/>
      <c r="D68" s="164"/>
      <c r="E68" s="164"/>
      <c r="F68" s="164"/>
      <c r="G68" s="164"/>
      <c r="H68" s="164"/>
      <c r="I68" s="119"/>
    </row>
    <row r="69" spans="1:9" ht="19.95" hidden="1" customHeight="1" x14ac:dyDescent="0.25">
      <c r="A69" s="121" t="s">
        <v>277</v>
      </c>
      <c r="B69" s="114">
        <f>Natrium!B40</f>
        <v>4</v>
      </c>
      <c r="C69" s="113"/>
      <c r="D69" s="114">
        <f>Natrium!D40</f>
        <v>3</v>
      </c>
      <c r="E69" s="113"/>
      <c r="F69" s="113"/>
      <c r="G69" s="113"/>
      <c r="H69" s="113"/>
      <c r="I69" s="118" t="b">
        <f>ISBLANK(VLOOKUP(B69,Natrium!A38:C41,3))</f>
        <v>1</v>
      </c>
    </row>
    <row r="70" spans="1:9" ht="25.2" hidden="1" customHeight="1" x14ac:dyDescent="0.25">
      <c r="A70" s="117" t="str">
        <f>IF(B69=Natrium!D40,"bitte eingeben:","")</f>
        <v/>
      </c>
      <c r="B70" s="164"/>
      <c r="C70" s="164"/>
      <c r="D70" s="164"/>
      <c r="E70" s="164"/>
      <c r="F70" s="164"/>
      <c r="G70" s="164"/>
      <c r="H70" s="164"/>
      <c r="I70" s="119"/>
    </row>
    <row r="71" spans="1:9" ht="19.95" hidden="1" customHeight="1" x14ac:dyDescent="0.25">
      <c r="A71" s="121" t="s">
        <v>311</v>
      </c>
      <c r="B71" s="113">
        <f>Natrium!B47</f>
        <v>12</v>
      </c>
      <c r="C71" s="113"/>
      <c r="D71" s="113">
        <f>Natrium!D47</f>
        <v>11</v>
      </c>
      <c r="E71" s="113"/>
      <c r="F71" s="113"/>
      <c r="G71" s="113"/>
      <c r="H71" s="113"/>
      <c r="I71" s="118" t="b">
        <f>ISBLANK(VLOOKUP(B71,Natrium!A45:C54,3))</f>
        <v>1</v>
      </c>
    </row>
    <row r="72" spans="1:9" ht="25.2" hidden="1" customHeight="1" x14ac:dyDescent="0.25">
      <c r="A72" s="117" t="str">
        <f>IF(B71=Natrium!D47,"bitte eingeben:","")</f>
        <v/>
      </c>
      <c r="B72" s="164"/>
      <c r="C72" s="164"/>
      <c r="D72" s="164"/>
      <c r="E72" s="164"/>
      <c r="F72" s="164"/>
      <c r="G72" s="164"/>
      <c r="H72" s="164"/>
      <c r="I72" s="119"/>
    </row>
    <row r="73" spans="1:9" ht="19.95" hidden="1" customHeight="1" x14ac:dyDescent="0.25">
      <c r="A73" s="121" t="s">
        <v>312</v>
      </c>
      <c r="B73" s="114">
        <f>Natrium!B62</f>
        <v>27</v>
      </c>
      <c r="C73" s="110"/>
      <c r="D73" s="114">
        <f>Natrium!D62</f>
        <v>26</v>
      </c>
      <c r="E73" s="110"/>
      <c r="F73" s="110"/>
      <c r="G73" s="110"/>
      <c r="H73" s="110"/>
      <c r="I73" s="118" t="b">
        <f>ISBLANK(VLOOKUP(B73,Natrium!A60:C86,3))</f>
        <v>1</v>
      </c>
    </row>
    <row r="74" spans="1:9" ht="25.2" hidden="1" customHeight="1" x14ac:dyDescent="0.25">
      <c r="A74" s="117" t="str">
        <f>IF(B73=Natrium!D62,"bitte eingeben:",IF(I73,"","Art der Modifikation:"))</f>
        <v/>
      </c>
      <c r="B74" s="164"/>
      <c r="C74" s="164"/>
      <c r="D74" s="164"/>
      <c r="E74" s="164"/>
      <c r="F74" s="164"/>
      <c r="G74" s="164"/>
      <c r="H74" s="164"/>
      <c r="I74" s="119"/>
    </row>
  </sheetData>
  <sheetProtection algorithmName="SHA-512" hashValue="BkXcUF4+giqecW94j575v8au9nMnytbXdZYaZ9mdFK9V9+osSonXmHHwIdeJ95Uf9TqE1Bjper/oE1geT6IoyQ==" saltValue="Izqdxmju+6BpDZ9kVsoYKA==" spinCount="100000" sheet="1" objects="1" scenarios="1"/>
  <mergeCells count="41">
    <mergeCell ref="A16:F16"/>
    <mergeCell ref="B56:H56"/>
    <mergeCell ref="B55:H55"/>
    <mergeCell ref="B57:H57"/>
    <mergeCell ref="A13:G13"/>
    <mergeCell ref="B39:H39"/>
    <mergeCell ref="B47:H47"/>
    <mergeCell ref="B50:H50"/>
    <mergeCell ref="B49:H49"/>
    <mergeCell ref="E3:F3"/>
    <mergeCell ref="A7:G7"/>
    <mergeCell ref="A8:G8"/>
    <mergeCell ref="A9:G9"/>
    <mergeCell ref="B4:C4"/>
    <mergeCell ref="A10:G10"/>
    <mergeCell ref="A11:G11"/>
    <mergeCell ref="B37:H37"/>
    <mergeCell ref="B38:H38"/>
    <mergeCell ref="B70:H70"/>
    <mergeCell ref="B43:H43"/>
    <mergeCell ref="A12:G12"/>
    <mergeCell ref="B54:H54"/>
    <mergeCell ref="A14:G14"/>
    <mergeCell ref="A15:G15"/>
    <mergeCell ref="B51:H51"/>
    <mergeCell ref="B52:H52"/>
    <mergeCell ref="B53:H53"/>
    <mergeCell ref="B41:H41"/>
    <mergeCell ref="B46:H46"/>
    <mergeCell ref="B48:H48"/>
    <mergeCell ref="B72:H72"/>
    <mergeCell ref="B74:H74"/>
    <mergeCell ref="A35:H35"/>
    <mergeCell ref="A58:H58"/>
    <mergeCell ref="B66:H66"/>
    <mergeCell ref="B68:H68"/>
    <mergeCell ref="B44:H44"/>
    <mergeCell ref="B60:H60"/>
    <mergeCell ref="B61:H61"/>
    <mergeCell ref="B45:H45"/>
    <mergeCell ref="B40:H40"/>
  </mergeCells>
  <phoneticPr fontId="0" type="noConversion"/>
  <conditionalFormatting sqref="H21:H25 H28:H29 I23:I25">
    <cfRule type="cellIs" dxfId="37" priority="25" stopIfTrue="1" operator="equal">
      <formula>6</formula>
    </cfRule>
  </conditionalFormatting>
  <conditionalFormatting sqref="J21:J29">
    <cfRule type="cellIs" dxfId="36" priority="26" stopIfTrue="1" operator="equal">
      <formula>15</formula>
    </cfRule>
  </conditionalFormatting>
  <conditionalFormatting sqref="I21:I22 I26:I29">
    <cfRule type="cellIs" dxfId="35" priority="27" stopIfTrue="1" operator="equal">
      <formula>11</formula>
    </cfRule>
  </conditionalFormatting>
  <conditionalFormatting sqref="G21:G22 G26:G33">
    <cfRule type="cellIs" dxfId="34" priority="32" stopIfTrue="1" operator="equal">
      <formula>10</formula>
    </cfRule>
  </conditionalFormatting>
  <conditionalFormatting sqref="F21">
    <cfRule type="expression" dxfId="33" priority="33" stopIfTrue="1">
      <formula>$F$21-$H$21=1</formula>
    </cfRule>
  </conditionalFormatting>
  <conditionalFormatting sqref="F22">
    <cfRule type="expression" dxfId="32" priority="34" stopIfTrue="1">
      <formula>$F$22-$H$22=1</formula>
    </cfRule>
  </conditionalFormatting>
  <conditionalFormatting sqref="F23">
    <cfRule type="expression" dxfId="31" priority="35" stopIfTrue="1">
      <formula>$F$23-$H$23=1</formula>
    </cfRule>
  </conditionalFormatting>
  <conditionalFormatting sqref="F26">
    <cfRule type="expression" dxfId="30" priority="36" stopIfTrue="1">
      <formula>$F$26-$H$26=1</formula>
    </cfRule>
  </conditionalFormatting>
  <conditionalFormatting sqref="F27">
    <cfRule type="expression" dxfId="29" priority="37" stopIfTrue="1">
      <formula>$F$27-$H$27=1</formula>
    </cfRule>
  </conditionalFormatting>
  <conditionalFormatting sqref="F28">
    <cfRule type="expression" dxfId="28" priority="38" stopIfTrue="1">
      <formula>$F$28-$H$28=1</formula>
    </cfRule>
  </conditionalFormatting>
  <conditionalFormatting sqref="F29">
    <cfRule type="expression" dxfId="27" priority="39" stopIfTrue="1">
      <formula>$F$29-$H$29=1</formula>
    </cfRule>
  </conditionalFormatting>
  <conditionalFormatting sqref="F31">
    <cfRule type="expression" dxfId="26" priority="40" stopIfTrue="1">
      <formula>$F$31-$H$31=1</formula>
    </cfRule>
  </conditionalFormatting>
  <conditionalFormatting sqref="F32">
    <cfRule type="expression" dxfId="25" priority="41" stopIfTrue="1">
      <formula>$F$32-$H$32=1</formula>
    </cfRule>
  </conditionalFormatting>
  <conditionalFormatting sqref="F30">
    <cfRule type="expression" dxfId="24" priority="42" stopIfTrue="1">
      <formula>$F$30-$H$30=1</formula>
    </cfRule>
  </conditionalFormatting>
  <conditionalFormatting sqref="G23">
    <cfRule type="expression" dxfId="23" priority="59" stopIfTrue="1">
      <formula>$G$23-$I$23=1</formula>
    </cfRule>
  </conditionalFormatting>
  <conditionalFormatting sqref="F42">
    <cfRule type="expression" dxfId="22" priority="60" stopIfTrue="1">
      <formula>$G$23-$I$23=0</formula>
    </cfRule>
  </conditionalFormatting>
  <conditionalFormatting sqref="B38:H38">
    <cfRule type="expression" dxfId="21" priority="24" stopIfTrue="1">
      <formula>OR($F$21-$H$21=0,NOT(I37))</formula>
    </cfRule>
  </conditionalFormatting>
  <conditionalFormatting sqref="B40:H40">
    <cfRule type="expression" dxfId="20" priority="23" stopIfTrue="1">
      <formula>OR($F$22-$H$22=0,NOT(I39))</formula>
    </cfRule>
  </conditionalFormatting>
  <conditionalFormatting sqref="B43:H43">
    <cfRule type="expression" dxfId="19" priority="22" stopIfTrue="1">
      <formula>OR($F$23-$H$23=0,NOT(I41))</formula>
    </cfRule>
  </conditionalFormatting>
  <conditionalFormatting sqref="B57:H57">
    <cfRule type="expression" dxfId="18" priority="21" stopIfTrue="1">
      <formula>OR($F$30-$H$30=0,NOT(I56))</formula>
    </cfRule>
  </conditionalFormatting>
  <conditionalFormatting sqref="B55:H55">
    <cfRule type="expression" dxfId="17" priority="20" stopIfTrue="1">
      <formula>OR($F$29-$H$29=0,NOT(I54))</formula>
    </cfRule>
  </conditionalFormatting>
  <conditionalFormatting sqref="B49:H49">
    <cfRule type="expression" dxfId="16" priority="18" stopIfTrue="1">
      <formula>OR($F$26-$H$26=0,NOT(I48))</formula>
    </cfRule>
  </conditionalFormatting>
  <conditionalFormatting sqref="G42">
    <cfRule type="expression" dxfId="15" priority="17" stopIfTrue="1">
      <formula>$G$23-$I$23=0</formula>
    </cfRule>
  </conditionalFormatting>
  <conditionalFormatting sqref="B51:H51">
    <cfRule type="expression" dxfId="14" priority="16" stopIfTrue="1">
      <formula>OR($F$27-$H$27=0,NOT(I50))</formula>
    </cfRule>
  </conditionalFormatting>
  <conditionalFormatting sqref="B53:H53">
    <cfRule type="expression" dxfId="13" priority="15" stopIfTrue="1">
      <formula>OR($F$28-$H$28=0,NOT(I52))</formula>
    </cfRule>
  </conditionalFormatting>
  <conditionalFormatting sqref="G24:G25">
    <cfRule type="cellIs" dxfId="12" priority="14" stopIfTrue="1" operator="equal">
      <formula>10</formula>
    </cfRule>
  </conditionalFormatting>
  <conditionalFormatting sqref="F25">
    <cfRule type="expression" dxfId="11" priority="13" stopIfTrue="1">
      <formula>$F$25-$H$25=1</formula>
    </cfRule>
  </conditionalFormatting>
  <conditionalFormatting sqref="F24">
    <cfRule type="expression" dxfId="10" priority="12" stopIfTrue="1">
      <formula>$F$24-$H$24=1</formula>
    </cfRule>
  </conditionalFormatting>
  <conditionalFormatting sqref="B45:H45">
    <cfRule type="expression" dxfId="9" priority="11" stopIfTrue="1">
      <formula>OR($F$24-$H$24=0,NOT(I44))</formula>
    </cfRule>
  </conditionalFormatting>
  <conditionalFormatting sqref="B47:H47">
    <cfRule type="expression" dxfId="8" priority="10" stopIfTrue="1">
      <formula>OR($F$25-$H$25=0,NOT(I46))</formula>
    </cfRule>
  </conditionalFormatting>
  <conditionalFormatting sqref="B61:H61">
    <cfRule type="expression" dxfId="7" priority="8" stopIfTrue="1">
      <formula>OR($F$33-$H$33=0,NOT(I60))</formula>
    </cfRule>
  </conditionalFormatting>
  <conditionalFormatting sqref="B66:H66">
    <cfRule type="expression" dxfId="6" priority="7" stopIfTrue="1">
      <formula>OR($B65-$D65=0,NOT(I65))</formula>
    </cfRule>
  </conditionalFormatting>
  <conditionalFormatting sqref="B68:H68">
    <cfRule type="expression" dxfId="5" priority="6" stopIfTrue="1">
      <formula>OR($B67-$D67=0,NOT(I67))</formula>
    </cfRule>
  </conditionalFormatting>
  <conditionalFormatting sqref="B70:H70">
    <cfRule type="expression" dxfId="4" priority="5" stopIfTrue="1">
      <formula>OR($B69-$D69=0,NOT(I69))</formula>
    </cfRule>
  </conditionalFormatting>
  <conditionalFormatting sqref="B72:H72">
    <cfRule type="expression" dxfId="3" priority="4" stopIfTrue="1">
      <formula>OR($B71-$D71=0,NOT(I71))</formula>
    </cfRule>
  </conditionalFormatting>
  <conditionalFormatting sqref="B74:H74">
    <cfRule type="expression" dxfId="2" priority="3" stopIfTrue="1">
      <formula>OR($B73-$D73=0,NOT(I73))</formula>
    </cfRule>
  </conditionalFormatting>
  <conditionalFormatting sqref="H33">
    <cfRule type="cellIs" dxfId="1" priority="1" stopIfTrue="1" operator="equal">
      <formula>6</formula>
    </cfRule>
  </conditionalFormatting>
  <conditionalFormatting sqref="F33">
    <cfRule type="expression" dxfId="0" priority="2" stopIfTrue="1">
      <formula>$F$33-$H$33=1</formula>
    </cfRule>
  </conditionalFormatting>
  <hyperlinks>
    <hyperlink ref="B4" r:id="rId1" xr:uid="{00000000-0004-0000-0200-000000000000}"/>
  </hyperlinks>
  <pageMargins left="0.78740157480314965"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36</xdr:row>
                    <xdr:rowOff>30480</xdr:rowOff>
                  </from>
                  <to>
                    <xdr:col>7</xdr:col>
                    <xdr:colOff>487680</xdr:colOff>
                    <xdr:row>36</xdr:row>
                    <xdr:rowOff>236220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38</xdr:row>
                    <xdr:rowOff>30480</xdr:rowOff>
                  </from>
                  <to>
                    <xdr:col>7</xdr:col>
                    <xdr:colOff>487680</xdr:colOff>
                    <xdr:row>38</xdr:row>
                    <xdr:rowOff>236220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40</xdr:row>
                    <xdr:rowOff>30480</xdr:rowOff>
                  </from>
                  <to>
                    <xdr:col>7</xdr:col>
                    <xdr:colOff>487680</xdr:colOff>
                    <xdr:row>40</xdr:row>
                    <xdr:rowOff>236220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22860</xdr:colOff>
                    <xdr:row>47</xdr:row>
                    <xdr:rowOff>30480</xdr:rowOff>
                  </from>
                  <to>
                    <xdr:col>7</xdr:col>
                    <xdr:colOff>487680</xdr:colOff>
                    <xdr:row>47</xdr:row>
                    <xdr:rowOff>236220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22860</xdr:colOff>
                    <xdr:row>49</xdr:row>
                    <xdr:rowOff>30480</xdr:rowOff>
                  </from>
                  <to>
                    <xdr:col>7</xdr:col>
                    <xdr:colOff>487680</xdr:colOff>
                    <xdr:row>49</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53</xdr:row>
                    <xdr:rowOff>30480</xdr:rowOff>
                  </from>
                  <to>
                    <xdr:col>7</xdr:col>
                    <xdr:colOff>487680</xdr:colOff>
                    <xdr:row>53</xdr:row>
                    <xdr:rowOff>220980</xdr:rowOff>
                  </to>
                </anchor>
              </controlPr>
            </control>
          </mc:Choice>
        </mc:AlternateContent>
        <mc:AlternateContent xmlns:mc="http://schemas.openxmlformats.org/markup-compatibility/2006">
          <mc:Choice Requires="x14">
            <control shapeId="2121" r:id="rId11" name="Drop Down 73">
              <controlPr locked="0" defaultSize="0" autoLine="0" autoPict="0">
                <anchor moveWithCells="1">
                  <from>
                    <xdr:col>6</xdr:col>
                    <xdr:colOff>7620</xdr:colOff>
                    <xdr:row>15</xdr:row>
                    <xdr:rowOff>152400</xdr:rowOff>
                  </from>
                  <to>
                    <xdr:col>7</xdr:col>
                    <xdr:colOff>0</xdr:colOff>
                    <xdr:row>15</xdr:row>
                    <xdr:rowOff>434340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7620</xdr:colOff>
                    <xdr:row>41</xdr:row>
                    <xdr:rowOff>22860</xdr:rowOff>
                  </from>
                  <to>
                    <xdr:col>5</xdr:col>
                    <xdr:colOff>22860</xdr:colOff>
                    <xdr:row>41</xdr:row>
                    <xdr:rowOff>220980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22860</xdr:colOff>
                    <xdr:row>43</xdr:row>
                    <xdr:rowOff>30480</xdr:rowOff>
                  </from>
                  <to>
                    <xdr:col>7</xdr:col>
                    <xdr:colOff>487680</xdr:colOff>
                    <xdr:row>43</xdr:row>
                    <xdr:rowOff>236220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22860</xdr:colOff>
                    <xdr:row>59</xdr:row>
                    <xdr:rowOff>30480</xdr:rowOff>
                  </from>
                  <to>
                    <xdr:col>7</xdr:col>
                    <xdr:colOff>487680</xdr:colOff>
                    <xdr:row>59</xdr:row>
                    <xdr:rowOff>220980</xdr:rowOff>
                  </to>
                </anchor>
              </controlPr>
            </control>
          </mc:Choice>
        </mc:AlternateContent>
        <mc:AlternateContent xmlns:mc="http://schemas.openxmlformats.org/markup-compatibility/2006">
          <mc:Choice Requires="x14">
            <control shapeId="2135" r:id="rId15" name="Drop Down 87">
              <controlPr locked="0" defaultSize="0" autoLine="0" autoPict="0">
                <anchor moveWithCells="1">
                  <from>
                    <xdr:col>1</xdr:col>
                    <xdr:colOff>22860</xdr:colOff>
                    <xdr:row>51</xdr:row>
                    <xdr:rowOff>30480</xdr:rowOff>
                  </from>
                  <to>
                    <xdr:col>7</xdr:col>
                    <xdr:colOff>487680</xdr:colOff>
                    <xdr:row>51</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Hints1</vt:lpstr>
      <vt:lpstr>Reporting</vt:lpstr>
      <vt:lpstr>Hinweise1</vt:lpstr>
      <vt:lpstr>Hinweise2</vt:lpstr>
      <vt:lpstr>Hinweise3</vt:lpstr>
      <vt:lpstr>Ergebnisangabe</vt:lpstr>
      <vt:lpstr>Kontakt</vt:lpstr>
      <vt:lpstr>Teilnehmerdaten</vt:lpstr>
      <vt:lpstr>Ergebnisse</vt:lpstr>
      <vt:lpstr>Mitteilungen</vt:lpstr>
      <vt:lpstr>Natrium</vt:lpstr>
      <vt:lpstr>LoeslichTrocken</vt:lpstr>
      <vt:lpstr>Kochsalz</vt:lpstr>
      <vt:lpstr>Ethanol</vt:lpstr>
      <vt:lpstr>Dichte</vt:lpstr>
      <vt:lpstr>pHWert</vt:lpstr>
      <vt:lpstr>Gesamtsaeure</vt:lpstr>
      <vt:lpstr>Citronensaeure</vt:lpstr>
      <vt:lpstr>Glu_Fru_Sac</vt:lpstr>
      <vt:lpstr>Nitrat</vt:lpstr>
      <vt:lpstr>Carotin</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2022-04-02T12:02:36Z</cp:lastPrinted>
  <dcterms:created xsi:type="dcterms:W3CDTF">2005-02-14T18:41:01Z</dcterms:created>
  <dcterms:modified xsi:type="dcterms:W3CDTF">2022-04-02T13:58:41Z</dcterms:modified>
</cp:coreProperties>
</file>