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7F3F1205-62B0-436D-91BD-8E0DEC71705B}" xr6:coauthVersionLast="47" xr6:coauthVersionMax="47" xr10:uidLastSave="{00000000-0000-0000-0000-000000000000}"/>
  <workbookProtection workbookAlgorithmName="SHA-512" workbookHashValue="q0Cs5BOU5oS1hYASmRcR5ZZdXP7+s2VWevSxEiVARaIArOHV8l8fLIHhEt1BV7CR01k6Zyf9T0r/rK5L0gqU5g==" workbookSaltValue="wkrAbKCawwlfXq4+ra/gcA==" workbookSpinCount="100000" lockStructure="1"/>
  <bookViews>
    <workbookView xWindow="-108" yWindow="-108" windowWidth="30936" windowHeight="16896" activeTab="6" xr2:uid="{00000000-000D-0000-FFFF-FFFF00000000}"/>
  </bookViews>
  <sheets>
    <sheet name="Hints1" sheetId="51" r:id="rId1"/>
    <sheet name="Reporting" sheetId="52" r:id="rId2"/>
    <sheet name="Hinweise1" sheetId="53" r:id="rId3"/>
    <sheet name="Hinweise2" sheetId="54" r:id="rId4"/>
    <sheet name="Hinweise3" sheetId="55" r:id="rId5"/>
    <sheet name="Ergebnisangabe" sheetId="67" r:id="rId6"/>
    <sheet name="Kontakt" sheetId="58" r:id="rId7"/>
    <sheet name="Teilnehmerdaten" sheetId="17" state="hidden" r:id="rId8"/>
    <sheet name="Ergebnisse" sheetId="5" r:id="rId9"/>
    <sheet name="Mitteilungen" sheetId="15" r:id="rId10"/>
    <sheet name="Weinsäure" sheetId="64" state="hidden" r:id="rId11"/>
    <sheet name="Sulfat" sheetId="66" state="hidden" r:id="rId12"/>
    <sheet name="LoeslichTrocken" sheetId="65" state="hidden" r:id="rId13"/>
    <sheet name="Dichte" sheetId="18" state="hidden" r:id="rId14"/>
    <sheet name="pH-Wert" sheetId="21" state="hidden" r:id="rId15"/>
    <sheet name="Gesamtsäure" sheetId="22" state="hidden" r:id="rId16"/>
    <sheet name="Glucose" sheetId="24" state="hidden" r:id="rId17"/>
    <sheet name="Fructose" sheetId="25" state="hidden" r:id="rId18"/>
    <sheet name="Saccharose" sheetId="23" state="hidden" r:id="rId19"/>
    <sheet name="Asche" sheetId="27" state="hidden" r:id="rId20"/>
    <sheet name="Elemente" sheetId="30" state="hidden" r:id="rId21"/>
    <sheet name="Phosphat" sheetId="32" state="hidden" r:id="rId22"/>
    <sheet name="Aepfelsäure" sheetId="50" state="hidden" r:id="rId23"/>
    <sheet name="Ascorbinsäure" sheetId="63" state="hidden" r:id="rId24"/>
    <sheet name="Citronensäure" sheetId="59" state="hidden" r:id="rId25"/>
    <sheet name="IsoCitronensäure" sheetId="26" state="hidden" r:id="rId26"/>
    <sheet name="Prolin" sheetId="49" state="hidden" r:id="rId27"/>
    <sheet name="Formolzahl" sheetId="61" state="hidden" r:id="rId28"/>
    <sheet name="HesperidinNaringin" sheetId="60" state="hidden" r:id="rId29"/>
    <sheet name="Sorbit" sheetId="48" state="hidden" r:id="rId30"/>
    <sheet name="Ethanol" sheetId="62" state="hidden" r:id="rId31"/>
  </sheets>
  <externalReferences>
    <externalReference r:id="rId32"/>
    <externalReference r:id="rId33"/>
    <externalReference r:id="rId34"/>
    <externalReference r:id="rId35"/>
    <externalReference r:id="rId36"/>
    <externalReference r:id="rId37"/>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8">Ergebnisse!$A$1:$H$78</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30">#REF!</definedName>
    <definedName name="Parameter2" localSheetId="6">#REF!</definedName>
    <definedName name="Parameter2" localSheetId="12">#REF!</definedName>
    <definedName name="Parameter2">'pH-Wert'!$B$3:$B$18</definedName>
    <definedName name="Parameter2alt" localSheetId="5">#REF!</definedName>
    <definedName name="Parameter2alt">#REF!</definedName>
    <definedName name="test" localSheetId="5">[1]Parameter2!$B$3:$B$18</definedName>
    <definedName name="test" localSheetId="30">[2]Parameter2!$B$3:$B$18</definedName>
    <definedName name="test" localSheetId="4">[3]Parameter2!$B$3:$B$18</definedName>
    <definedName name="test" localSheetId="6">[4]Parameter2!$B$3:$B$18</definedName>
    <definedName name="test" localSheetId="12">[5]Parameter2!$B$3:$B$18</definedName>
    <definedName name="test" localSheetId="1">[1]Parameter2!$B$3:$B$18</definedName>
    <definedName name="test" localSheetId="11">[1]Parameter2!$B$3:$B$18</definedName>
    <definedName name="test" localSheetId="10">[1]Parameter2!$B$3:$B$18</definedName>
    <definedName name="test">[6]Parameter2!$B$3:$B$18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17" l="1"/>
  <c r="C32"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F25" i="5"/>
  <c r="H25" i="5"/>
  <c r="H27" i="5"/>
  <c r="B11" i="17"/>
  <c r="B10" i="17"/>
  <c r="H32" i="5"/>
  <c r="F32" i="5"/>
  <c r="I69" i="5" s="1"/>
  <c r="A14" i="5"/>
  <c r="A13" i="5"/>
  <c r="F5" i="5"/>
  <c r="F4" i="5"/>
  <c r="I54" i="5" l="1"/>
  <c r="A55" i="5" s="1"/>
  <c r="F33" i="5"/>
  <c r="I71" i="5" s="1"/>
  <c r="B6" i="17"/>
  <c r="C13" i="17"/>
  <c r="B13" i="17"/>
  <c r="F17" i="5"/>
  <c r="I38" i="5" s="1"/>
  <c r="C1" i="66"/>
  <c r="C1" i="65"/>
  <c r="H17" i="5" s="1"/>
  <c r="C1" i="64"/>
  <c r="A38" i="5"/>
  <c r="F30" i="5"/>
  <c r="I65" i="5" s="1"/>
  <c r="C1" i="63"/>
  <c r="H33" i="5" s="1"/>
  <c r="F36" i="5"/>
  <c r="I77" i="5" s="1"/>
  <c r="C1" i="62"/>
  <c r="H36" i="5" s="1"/>
  <c r="F28" i="5"/>
  <c r="I61" i="5" s="1"/>
  <c r="F27" i="5"/>
  <c r="I59" i="5" s="1"/>
  <c r="F26" i="5"/>
  <c r="I56" i="5" s="1"/>
  <c r="C1" i="27"/>
  <c r="H24" i="5" s="1"/>
  <c r="C1" i="50"/>
  <c r="H30" i="5" s="1"/>
  <c r="C1" i="59"/>
  <c r="H31" i="5" s="1"/>
  <c r="C1" i="18"/>
  <c r="H18" i="5" s="1"/>
  <c r="A18" i="5"/>
  <c r="A40" i="5" s="1"/>
  <c r="F18" i="5"/>
  <c r="I40" i="5" s="1"/>
  <c r="A19" i="5"/>
  <c r="A42" i="5" s="1"/>
  <c r="F19" i="5"/>
  <c r="I42" i="5" s="1"/>
  <c r="F20" i="5"/>
  <c r="I44" i="5" s="1"/>
  <c r="A21" i="5"/>
  <c r="F21" i="5"/>
  <c r="I46" i="5" s="1"/>
  <c r="A22" i="5"/>
  <c r="A48" i="5" s="1"/>
  <c r="F22" i="5"/>
  <c r="I48" i="5" s="1"/>
  <c r="F23" i="5"/>
  <c r="I50" i="5" s="1"/>
  <c r="F24" i="5"/>
  <c r="F29" i="5"/>
  <c r="I63" i="5" s="1"/>
  <c r="F31" i="5"/>
  <c r="I67" i="5" s="1"/>
  <c r="F34" i="5"/>
  <c r="I73" i="5" s="1"/>
  <c r="F35" i="5"/>
  <c r="I75" i="5" s="1"/>
  <c r="A50" i="5"/>
  <c r="A52" i="5"/>
  <c r="A56" i="5"/>
  <c r="A59" i="5"/>
  <c r="A61" i="5"/>
  <c r="C1" i="61"/>
  <c r="H35" i="5" s="1"/>
  <c r="C1" i="25"/>
  <c r="H22" i="5" s="1"/>
  <c r="C1" i="22"/>
  <c r="H20" i="5" s="1"/>
  <c r="C1" i="24"/>
  <c r="H21" i="5" s="1"/>
  <c r="C1" i="60"/>
  <c r="C1" i="26"/>
  <c r="C1" i="30"/>
  <c r="H28" i="5"/>
  <c r="B16" i="58"/>
  <c r="B17" i="58"/>
  <c r="B18" i="58"/>
  <c r="B19" i="58"/>
  <c r="H1" i="15"/>
  <c r="C1" i="32"/>
  <c r="H29" i="5" s="1"/>
  <c r="C1" i="21"/>
  <c r="H19" i="5" s="1"/>
  <c r="C1" i="49"/>
  <c r="H34" i="5" s="1"/>
  <c r="C1" i="23"/>
  <c r="H23" i="5" s="1"/>
  <c r="C1" i="48"/>
  <c r="B1" i="17"/>
  <c r="B2" i="17"/>
  <c r="B4" i="17"/>
  <c r="D5" i="17"/>
  <c r="D8" i="17" s="1"/>
  <c r="B5" i="17" s="1"/>
  <c r="B7" i="17"/>
  <c r="H26" i="5"/>
  <c r="A72" i="5" l="1"/>
  <c r="A70" i="5"/>
  <c r="A68" i="5"/>
  <c r="A76" i="5"/>
  <c r="A64" i="5"/>
  <c r="A46" i="5"/>
  <c r="A43" i="5"/>
  <c r="A62" i="5"/>
  <c r="A41" i="5"/>
  <c r="A78" i="5"/>
  <c r="A66" i="5"/>
  <c r="A57" i="5"/>
  <c r="A60" i="5"/>
  <c r="A45" i="5"/>
  <c r="A47" i="5"/>
  <c r="A49" i="5"/>
  <c r="I52" i="5"/>
  <c r="A53" i="5" s="1"/>
  <c r="A39" i="5"/>
  <c r="A74"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<sst xmlns="http://schemas.openxmlformats.org/spreadsheetml/2006/main" count="731" uniqueCount="449">
  <si>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</si>
  <si>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</si>
  <si>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</si>
  <si>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</si>
  <si>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</si>
  <si>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</si>
  <si>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</si>
  <si>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</si>
  <si>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</si>
  <si>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</si>
  <si>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</si>
  <si>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</si>
  <si>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</si>
  <si>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</si>
  <si>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</si>
  <si>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</si>
  <si>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</si>
  <si>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</si>
  <si>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</si>
  <si>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</si>
  <si>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</si>
  <si>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</si>
  <si>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</si>
  <si>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</si>
  <si>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</si>
  <si>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</si>
  <si>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</si>
  <si>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</si>
  <si>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</si>
  <si>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</si>
  <si>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</si>
  <si>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</si>
  <si>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</si>
  <si>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</si>
  <si>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</si>
  <si>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</si>
  <si>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</si>
  <si>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</si>
  <si>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</si>
  <si>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</si>
  <si>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</si>
  <si>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</si>
  <si>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</si>
  <si>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pH-Wert</t>
  </si>
  <si>
    <t>ohne</t>
  </si>
  <si>
    <t>Relative Dichte 20°/20° C</t>
  </si>
  <si>
    <t>Titrierbare Gesamtsäure</t>
  </si>
  <si>
    <t>Saccharose, wasserfrei</t>
  </si>
  <si>
    <t>Glucose, wasserfrei</t>
  </si>
  <si>
    <t>Fructose, wasserfrei</t>
  </si>
  <si>
    <t>Asche</t>
  </si>
  <si>
    <t>Kalium</t>
  </si>
  <si>
    <t>Calcium</t>
  </si>
  <si>
    <t>Magnesium</t>
  </si>
  <si>
    <t>Teilnahmen</t>
  </si>
  <si>
    <t>g/L</t>
  </si>
  <si>
    <t>mg/L</t>
  </si>
  <si>
    <t>Phosphat</t>
  </si>
  <si>
    <t>Phosphat, berechnet als PO4</t>
  </si>
  <si>
    <t>Teilnahme</t>
  </si>
  <si>
    <t>Beschreibung der verwendeten Analysenverfahren (Teil 2)</t>
  </si>
  <si>
    <t>Beschreibung der verwendeten Analysenverfahren (Teil 1)</t>
  </si>
  <si>
    <t>Parameter 10</t>
  </si>
  <si>
    <t>Parameter 11</t>
  </si>
  <si>
    <t>Biegeschwinger</t>
  </si>
  <si>
    <t>Schweizerisches Lebensmittelbuch Kapitel 28 / 3.1.3</t>
  </si>
  <si>
    <t>IFU Nr. 1</t>
  </si>
  <si>
    <t>DIN EN 1131</t>
  </si>
  <si>
    <t>Hydrostatische Waage</t>
  </si>
  <si>
    <t>IFU Nr. 11</t>
  </si>
  <si>
    <t>Potentiometrisch</t>
  </si>
  <si>
    <t>Schweizerisches Lebensmittelbuch Kapitel  28A / 7.1</t>
  </si>
  <si>
    <t>IFU Nr. 3</t>
  </si>
  <si>
    <t>ICP-OES</t>
  </si>
  <si>
    <t>ICP-MS</t>
  </si>
  <si>
    <t>Flammenphotometrisch</t>
  </si>
  <si>
    <t>Komplexometrische Titration</t>
  </si>
  <si>
    <t>DIN 38406 Teil 13</t>
  </si>
  <si>
    <t>DIN EN ISO 7980 DEV</t>
  </si>
  <si>
    <t>IFU Nr. 33</t>
  </si>
  <si>
    <t>AAS</t>
  </si>
  <si>
    <t>DIN EN ISO 11885</t>
  </si>
  <si>
    <t>Schweizerisches Lebensmittelbuch Kapitel 28A /8.1</t>
  </si>
  <si>
    <t>IFU Nr. 9</t>
  </si>
  <si>
    <t>DIN EN 1135</t>
  </si>
  <si>
    <t>IFU Nr. 35</t>
  </si>
  <si>
    <t>Photometrisch</t>
  </si>
  <si>
    <t>Photometrisch nach Anfärben mit Molybdat-Vanadat-Lösung</t>
  </si>
  <si>
    <t>Cerimetrisch</t>
  </si>
  <si>
    <t>Quarzschwinger-Dichtemessgerät</t>
  </si>
  <si>
    <t>§ 64 LFGB Nr. L 31.00-1</t>
  </si>
  <si>
    <t>§ 64 LFGB Nr. L 31.00-1, modifiziert</t>
  </si>
  <si>
    <t>§ 64 LFGB Nr. L 36.00-3, modifiziert</t>
  </si>
  <si>
    <t>§ 64 LFGB Nr. L 36.00-3a</t>
  </si>
  <si>
    <t>§ 64 LFGB Nr. L 31.00-4</t>
  </si>
  <si>
    <t>§ 64 LFGB Nr. L 31.00-4, modifiziert</t>
  </si>
  <si>
    <t>§ 64 LFGB Nr. L 06.00-4</t>
  </si>
  <si>
    <t>§ 64 LFGB Nr. L 06.00-4, modifiziert</t>
  </si>
  <si>
    <t>DIN EN 12630:1999</t>
  </si>
  <si>
    <t>§ 64 LFGB Nr. L 20.01/02-2</t>
  </si>
  <si>
    <t>§ 64 LFGB Nr. L 20.01/02-2, modifiziert</t>
  </si>
  <si>
    <t>§ 64 LFGB Nr. L 06.00-9</t>
  </si>
  <si>
    <t>§ 64 LFGB Nr. L 06.00-9, modifiziert</t>
  </si>
  <si>
    <t>Deadline</t>
  </si>
  <si>
    <t>Schweizerisches Lebensmittelbuch Kapitel 30A / 2.2</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</si>
  <si>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</si>
  <si>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</si>
  <si>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</si>
  <si>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</si>
  <si>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</si>
  <si>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</si>
  <si>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</si>
  <si>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</si>
  <si>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</si>
  <si>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</si>
  <si>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</si>
  <si>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</si>
  <si>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</si>
  <si>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</si>
  <si>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</si>
  <si>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</si>
  <si>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</si>
  <si>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</si>
  <si>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</si>
  <si>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</si>
  <si>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</si>
  <si>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</si>
  <si>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 64 LFGB Nr. L 31.00-3 (DIN EN 12147:1997)</t>
  </si>
  <si>
    <t>§ 64 LFGB Nr. L 31.00-3 (DIN EN 12147:1997), modifiziert</t>
  </si>
  <si>
    <t>DIN EN12147:2000</t>
  </si>
  <si>
    <t>§ 64 LFGB Nr. L 00.00-72, modifiziert</t>
  </si>
  <si>
    <t>DIN EN 1132:1999</t>
  </si>
  <si>
    <t>§ 64 LFGB Nr. L 31.00-2 (DIN EN 1132:1994)</t>
  </si>
  <si>
    <t>§ 64 LFGB Nr. L 31.00-2 (DIN EN 1132:1994), modifiziert</t>
  </si>
  <si>
    <t>Enzymatisch nach r-biopharm / Roche, Einzelreagentien</t>
  </si>
  <si>
    <t>§ 64 LFGB Nr. L 31.00-10 (DIN EN 1134:1994)</t>
  </si>
  <si>
    <t>§ 64 LFGB Nr. L 31.00-10 (DIN EN 1134:1994), modifiziert</t>
  </si>
  <si>
    <t>DIN EN ISO 11885, modifiziert</t>
  </si>
  <si>
    <t>DIN 38406 E29</t>
  </si>
  <si>
    <t>FAAS mit CsCl-Zusatz; Ehylen/Luft</t>
  </si>
  <si>
    <t>§ 64 LFGB Nr. L 31.00-6 (DIN EN 1136:1994)</t>
  </si>
  <si>
    <t>§ 64 LFGB Nr. L 31.00-6 (DIN EN 1136:1994), modifiziert</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</si>
  <si>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</si>
  <si>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</si>
  <si>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</si>
  <si>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</si>
  <si>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</si>
  <si>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</si>
  <si>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</si>
  <si>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</si>
  <si>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</si>
  <si>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</si>
  <si>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</si>
  <si>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</si>
  <si>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</si>
  <si>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</si>
  <si>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</si>
  <si>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</si>
  <si>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</si>
  <si>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</si>
  <si>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</si>
  <si>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06</t>
  </si>
  <si>
    <t>AVV Kap. V.1 (Frank-Junge, Weinanalytik B.V.1) (pyknometrisch)</t>
  </si>
  <si>
    <t>Enzymatisch, Scil (PGI) Best. 1002782</t>
  </si>
  <si>
    <t>AAS-Bestimmung aus der Aschelösung</t>
  </si>
  <si>
    <t>Sollte ein Inhaltsstoff nicht bestimmbar sein, so teilen Sie uns bitte den Wert Ihrer Bestimmungsgrenze mit vorangestelltem "&lt; “ mit.
In cases you will not detect a parameter, report your limit of quantification with "&lt; " in front of the value.</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</si>
  <si>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</si>
  <si>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</si>
  <si>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</si>
  <si>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</si>
  <si>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</si>
  <si>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</si>
  <si>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</si>
  <si>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</si>
  <si>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</si>
  <si>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Potentiometrisch bis pH 8,1</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</si>
  <si>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</si>
  <si>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</si>
  <si>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</si>
  <si>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</si>
  <si>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</si>
  <si>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</si>
  <si>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</si>
  <si>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</si>
  <si>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</si>
  <si>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</si>
  <si>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</si>
  <si>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AES</t>
  </si>
  <si>
    <t>Kapillareletrophorese</t>
  </si>
  <si>
    <t>L-Ascorbinsäure</t>
  </si>
  <si>
    <t>Hesperidin</t>
  </si>
  <si>
    <t>Parameter 12</t>
  </si>
  <si>
    <t>IFU Nr. 58</t>
  </si>
  <si>
    <t>§ 64 LFGB Nr. L 31.00-19</t>
  </si>
  <si>
    <t>§ 64 LFGB Nr. L 31.00-19, modifiziert</t>
  </si>
  <si>
    <t>Zentrifugation/Filtration/Klärung (ohne Anreicherung); HPLC (UV- oder DAD-Detektion)</t>
  </si>
  <si>
    <t>Zentrifugation/Filtration/Klärung (ohne Anreicherung); HPLC (MS-Detektion)</t>
  </si>
  <si>
    <t>Zentrifugation/Filtration/Klärung (mit Anreicherung); HPLC (UV- oder DAD-Detektion)</t>
  </si>
  <si>
    <t>Zentrifugation/Filtration/Klärung (mit Anreicherung); HPLC (MS-Detektion)</t>
  </si>
  <si>
    <t>§ 64 LFGB Nr. L 00.00-85 (DIN EN 14130)</t>
  </si>
  <si>
    <t>§ 64 LFGB Nr. L 00.00-85 (DIN EN 14130), modifiziert</t>
  </si>
  <si>
    <t>§ 64 LFGB Nr. L 26.04-2</t>
  </si>
  <si>
    <t>§ 64 LFGB Nr. L 26.04-2, modifiziert</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</si>
  <si>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</si>
  <si>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</si>
  <si>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</si>
  <si>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</si>
  <si>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</si>
  <si>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</si>
  <si>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</si>
  <si>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</si>
  <si>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Ultraschall-Extraktion mit heißem Wasser, Zugabe von Dithiothreitol</t>
  </si>
  <si>
    <t>Potentiometrisch (Dichlorphenolindophenolreaktion)</t>
  </si>
  <si>
    <t>Geben Sie Ihre Ergebnisse mit den in Spalte 3 aufgeführten signifikanten Stellen an. Beispiele hierzu sind in "Hinweise1" enthalten.
Report your results with in column 3 shown significant numbers (there are some examples in sheet "hints1" .</t>
  </si>
  <si>
    <t>§ 64 LFGB Nr. L 26.04-3</t>
  </si>
  <si>
    <t>TS 1728 ISO 1842</t>
  </si>
  <si>
    <t>Anton Paar DMA 4500 oder DMA 5000</t>
  </si>
  <si>
    <t>DIN EN 12148, auch modifiziert</t>
  </si>
  <si>
    <t>AOAC 940.26, 2002</t>
  </si>
  <si>
    <t>SCIL-Test EnzytecTM fluid Glucose/Fructose (Ref. 5160)</t>
  </si>
  <si>
    <t>SCIL-Test EnzytecTM fluid Saccharose (Gesamtglucose) (Ref. 5180)</t>
  </si>
  <si>
    <t>IFU Nr. 55</t>
  </si>
  <si>
    <t>IFU Nr. 56</t>
  </si>
  <si>
    <t>DIN EN ISO 11885 / ISO 17294-2</t>
  </si>
  <si>
    <t>AOAC 966.16, 2000</t>
  </si>
  <si>
    <t>AOAC 995.11, 2002</t>
  </si>
  <si>
    <t>Titration nach IFU Nr. 17 (1964)</t>
  </si>
  <si>
    <t>Erbslöh VC Test</t>
  </si>
  <si>
    <t>Sorbit</t>
  </si>
  <si>
    <t>Enzymatisch nach r-biopharm / Roche Nr. 10 670 057 035</t>
  </si>
  <si>
    <t>HPLC</t>
  </si>
  <si>
    <t>IFU Nr. 62</t>
  </si>
  <si>
    <t>Ionenaustauschchromatographie mit amperometrischer Detektion</t>
  </si>
  <si>
    <t>enzymatisch nach r-biopharm / Roche, Einzelreagentien</t>
  </si>
  <si>
    <t>Aus der Asche nach § 64 LFGB Nr. L 03.00-17</t>
  </si>
  <si>
    <t>FAAS mit CsCl-Zusatz; Acetylen/Luft</t>
  </si>
  <si>
    <t>§ 64 LFGB Nr. L 31.00-13 (DIN EN 1140: 1994)</t>
  </si>
  <si>
    <t>§ 64 LFGB Nr. L 31.00-13 (DIN EN 1140: 1994), modifiziert</t>
  </si>
  <si>
    <t>DAB 10 Grundlieferung 1991</t>
  </si>
  <si>
    <t>§ 64 LFGB Nr. L 01.00-28 (aräometrische Dichte Bestimmung)</t>
  </si>
  <si>
    <t>§ 64 LFGB Nr. L 31.00-12 (DIN EN 1140: 1994)</t>
  </si>
  <si>
    <t>§ 64 LFGB Nr. L 31.00-12 (DIN EN 1140: 1994), modifiziert</t>
  </si>
  <si>
    <t>ICP-AES</t>
  </si>
  <si>
    <t>Cerimetrisch aus der Asche</t>
  </si>
  <si>
    <t>ICP MS aus Aschelösung</t>
  </si>
  <si>
    <t>ICP-MS aus der Asche</t>
  </si>
  <si>
    <t>§ 64 LFGB L 07.00-56</t>
  </si>
  <si>
    <t>Mittels Spindeln</t>
  </si>
  <si>
    <t>MEBAK III, 4. Aufl., 2002, 2.14</t>
  </si>
  <si>
    <t>VDLUVA VI C 10.2</t>
  </si>
  <si>
    <t>Beispiel für die Eingabe von 2 eMail-Adressen:
Example how to type in 2 different e-mail addresses:</t>
  </si>
  <si>
    <t>info@lvus.de; ergebnisse@lvus.de</t>
  </si>
  <si>
    <t>Methode 10.6 der Richtlinie zur Füllmengenprüfung von Fertigpackungen und Prüfung von Maßbehältnissen durch die zuständige Behörde (RFP) der Eichbehörden der Länder</t>
  </si>
  <si>
    <t>Titration bis pH 8.1 (visueller Indikator)</t>
  </si>
  <si>
    <t>Oxymierung, Sylilierung, Messung mittels GC-FID</t>
  </si>
  <si>
    <t>Veraschen bei 550 °C</t>
  </si>
  <si>
    <t>DIN EN 15510, mod.</t>
  </si>
  <si>
    <t>ICP-AES nach Aufschluss</t>
  </si>
  <si>
    <t>DIN EN 15510, modifiziert</t>
  </si>
  <si>
    <t>SCIL-Test EnzytecTM fluid Glucose (Ref. 5140)</t>
  </si>
  <si>
    <t>SCIL-Test EnzytecTM fluid Fructose (Ref. 5120)</t>
  </si>
  <si>
    <t>Citronensäure</t>
  </si>
  <si>
    <t>Fruchtsaft (fruit juice)</t>
  </si>
  <si>
    <t>Citronensäure, wasserfrei</t>
  </si>
  <si>
    <t>Isocitronensäure</t>
  </si>
  <si>
    <t>§ 64 LFGB Nr. L 26.11.03-5 (enzymatisches Verfahren)</t>
  </si>
  <si>
    <t>§ 64 LFGB Nr. L 26.11.03-5 (enzymatisches Verfahren), modifiziert</t>
  </si>
  <si>
    <t>Enzymatisch nach r-biopharm / Roche Nr.  10 139076 035</t>
  </si>
  <si>
    <t>Enzymatisch nach Scil-Testsatz Nr. 1241</t>
  </si>
  <si>
    <t>Ionenchromatographie (diverse Detektoren)</t>
  </si>
  <si>
    <t>§ 64 LFGB Nr. L 31.00-14 (enzymatisches Verfahren)</t>
  </si>
  <si>
    <t>§ 64 LFGB Nr. L 31.00-14 (enzymatisches Verfahren), modifiziert</t>
  </si>
  <si>
    <t>HPLC (diverse Detektoren)</t>
  </si>
  <si>
    <t>IFU Nr. 22</t>
  </si>
  <si>
    <t>§ 64 LFGB Nr. L 26.04-4 (enzymatisches Verfahren)</t>
  </si>
  <si>
    <t>§ 64 LFGB Nr. L 26.04-4 (enzymatisches Verfahren), modifiziert</t>
  </si>
  <si>
    <t>Enzymatisch (ohne nähere Angabe)</t>
  </si>
  <si>
    <t>Ionenchromatographie</t>
  </si>
  <si>
    <t>SCIL Testsatz</t>
  </si>
  <si>
    <t>IFU Nr. 54</t>
  </si>
  <si>
    <t>§ 64 LFGB Nr. L 31.00-9 (enzymatisches Verfahren)</t>
  </si>
  <si>
    <t>§ 64 LFGB Nr. L 31.00-9 (enzymatisches Verfahren), modifiziert</t>
  </si>
  <si>
    <t>Parameter 13</t>
  </si>
  <si>
    <t>Parameter 14</t>
  </si>
  <si>
    <t>Parameter 15</t>
  </si>
  <si>
    <t>Brix-Wert wird refraktomatrisch bestimmt. Dichte wird mittels Tabelle abgelesen.</t>
  </si>
  <si>
    <t>Schweizerisches Lebensmittelbuch Methode 728.1</t>
  </si>
  <si>
    <t>§ 64 LFGB Nr. L 26.11.03-4</t>
  </si>
  <si>
    <t>§ 64 LFGB Nr. L 26.11.03-4, modifiziert</t>
  </si>
  <si>
    <t>Titrierbare Gesamtsäure
als Citronensäure</t>
  </si>
  <si>
    <t>E. Schulte 2003, GC nach Oxymierung und Silylierung</t>
  </si>
  <si>
    <t>§ 64 LFGB Nr. L 40.00-7</t>
  </si>
  <si>
    <t>§ 64 LFGB Nr. L 40.00-7, modifiziert</t>
  </si>
  <si>
    <t>§ 64 LFGB Nr. L 00.00-144 (DIN EN 1134:1994), modifiziert</t>
  </si>
  <si>
    <t>Reduktion von MTT. Photometrische Bestimmung bei 578 nm.</t>
  </si>
  <si>
    <t>photometrisch nach Fujita-Ebihara</t>
  </si>
  <si>
    <t>Prolin</t>
  </si>
  <si>
    <t>Formolzahl</t>
  </si>
  <si>
    <t>§ 64 LFGB Nr. L 40.00-3</t>
  </si>
  <si>
    <t>§ 64 LFGB Nr. L 40.00-3, modifiziert</t>
  </si>
  <si>
    <t>§ 64 LFGB Nr. L 31.00-7</t>
  </si>
  <si>
    <t>§ 64 LFGB Nr. L 31.00-7, modifiziert</t>
  </si>
  <si>
    <t>GC-FID, Flüssiginjektion</t>
  </si>
  <si>
    <t>HPLC-FLD mit FMOC Vorsäulenderivatisierung</t>
  </si>
  <si>
    <t>Aminosäuren-Analysator</t>
  </si>
  <si>
    <t>§ 64 LFGB Nr. L 31.00-8 (DIN EN 1133)</t>
  </si>
  <si>
    <t>§ 64 LFGB Nr. L 31.00-8 (DIN EN 1133), modifiziert</t>
  </si>
  <si>
    <t>Parameter 16</t>
  </si>
  <si>
    <t>EN 12143:2000</t>
  </si>
  <si>
    <t>NMR</t>
  </si>
  <si>
    <t>EnzymFast</t>
  </si>
  <si>
    <t>Veraschen bei 525 °C</t>
  </si>
  <si>
    <t>§ 64 LFGB Nr. L .00.00-144 (DIN EN 1134:1994)</t>
  </si>
  <si>
    <t>Enzymatisch nach Enzytec E1267 / r-biopharm</t>
  </si>
  <si>
    <t>IFU Nr. 49</t>
  </si>
  <si>
    <t>IFU Nr. 30</t>
  </si>
  <si>
    <t>Natrium</t>
  </si>
  <si>
    <t>Ethanol</t>
  </si>
  <si>
    <t>Parameter 17</t>
  </si>
  <si>
    <t>Parameter 18</t>
  </si>
  <si>
    <t>Parameter 19</t>
  </si>
  <si>
    <r>
      <t>Phosphat, berechnet als PO</t>
    </r>
    <r>
      <rPr>
        <vertAlign val="subscript"/>
        <sz val="12"/>
        <rFont val="Times New Roman"/>
        <family val="1"/>
      </rPr>
      <t>4</t>
    </r>
  </si>
  <si>
    <t>Bitte auswählen / Please select</t>
  </si>
  <si>
    <t>Sonstiges / other</t>
  </si>
  <si>
    <t>GC-FID</t>
  </si>
  <si>
    <t>GC-Headspace</t>
  </si>
  <si>
    <t>Enzytek fluid Ethanol Nr. E5340</t>
  </si>
  <si>
    <t>Enzymatisch mit Roche/r-biopharm Nr. 10 176 290 035</t>
  </si>
  <si>
    <t>§ 64 LFGB Nr. L 40.00-12 (DIN 10762:2004, enzymatisches Verfahren), modifiziert</t>
  </si>
  <si>
    <t>§ 64 LFGB Nr. L 40.00-12 (DIN 10762:2004, enzymatisches Verfahren)</t>
  </si>
  <si>
    <t>DIN EN ISO 10523 (auch modifiziert)</t>
  </si>
  <si>
    <t>GC-FID nach Schweizerischem Lebensmittelbuch</t>
  </si>
  <si>
    <t>§ 64 LFGB Nr. L49.07-1</t>
  </si>
  <si>
    <t>§ 64 LFGB Nr. L49.07-1, modifiziert</t>
  </si>
  <si>
    <t>OIV-MA-AS313-11 (Typ II-Methode, enzymatisches Verfahren)</t>
  </si>
  <si>
    <t>OIV-MA-AS313-11 (Typ II-Methode, enzymatisches Verfahren), modifiziert</t>
  </si>
  <si>
    <t>L-Äpfelsäure, enzymatisch</t>
  </si>
  <si>
    <t>MEBAK WBBM 2.9.2</t>
  </si>
  <si>
    <t>§ 64 LFGB Nr. L 20.01/02-1 (auch modifiziert)</t>
  </si>
  <si>
    <t>§ 64 LFGB L 06.00-2 (auch modifiziert)</t>
  </si>
  <si>
    <t>§ 64 LFGB L 05.00-10 (auch modifiziert)</t>
  </si>
  <si>
    <t>ICP-MS nach Aufschluss</t>
  </si>
  <si>
    <t>P mittels ICP-MS nach Aufschluss</t>
  </si>
  <si>
    <t>§ 64 LFGB Nr. L 31.00-15 (enzymatisches Verfahren), auch modifiziert</t>
  </si>
  <si>
    <t>IC (diverse Detektoren)</t>
  </si>
  <si>
    <t>enzymatisch nach Megazyme K-CITR</t>
  </si>
  <si>
    <t>§ 64 LFGB L 18.00-14 (auch modifiziert)</t>
  </si>
  <si>
    <t>HPLC RI-Detektion</t>
  </si>
  <si>
    <t>enzymatisch mit Megazyme K-ETOH</t>
  </si>
  <si>
    <t>Enzymatisch nach r-biopharm / Roche Nr. 10 414 433 035</t>
  </si>
  <si>
    <t>Enzymatisch mit Thermo Fisher 984300</t>
  </si>
  <si>
    <t>H1-NMR</t>
  </si>
  <si>
    <t>Enzymatisch nach Enzytec E1214</t>
  </si>
  <si>
    <t>Enzymatisch nach Thermo Fisher M892</t>
  </si>
  <si>
    <t>Thermo Fisher MC98</t>
  </si>
  <si>
    <t>Thermo Fisher Kit Nr. 984304</t>
  </si>
  <si>
    <t>§ 64 LFGB Nr. L 26.04-3 (auch modifiziert)</t>
  </si>
  <si>
    <t>L-Äpfelsäure</t>
  </si>
  <si>
    <t>Schweizerisches Lebensmittelbuch Nr 726.1: 01-1988 (vormals Kapitel 28A, 9.4)</t>
  </si>
  <si>
    <t>DGF C-IV 2d, auch modifiziert</t>
  </si>
  <si>
    <t>OIV-MA-AS2-04</t>
  </si>
  <si>
    <t>Enzymatisch nach Thermo Fisher Nr. 984302</t>
  </si>
  <si>
    <t>Lösliche Trockenmasse (°Brix)</t>
  </si>
  <si>
    <t>g/100 g</t>
  </si>
  <si>
    <t>Weinsäure</t>
  </si>
  <si>
    <r>
      <rPr>
        <vertAlign val="superscript"/>
        <sz val="11"/>
        <rFont val="Times New Roman"/>
        <family val="1"/>
      </rPr>
      <t>1</t>
    </r>
    <r>
      <rPr>
        <sz val="11"/>
        <rFont val="Times New Roman"/>
        <family val="1"/>
      </rPr>
      <t>H-Kernresonanzspektroskopie</t>
    </r>
  </si>
  <si>
    <t>R-Biopharm Enzytec TM Color Tartaric Acid; Umsetzung mit Vanadat</t>
  </si>
  <si>
    <t>Kapillar-Elektrophorese</t>
  </si>
  <si>
    <t>FTIR-Spektroskopie (mittleres Infrarot; z.B. WineScan)</t>
  </si>
  <si>
    <t>Automatisierte kolorimetrische Methode (Reaktionsprinzip angeben)</t>
  </si>
  <si>
    <t>Schnellmethode nach Rebelein (Farbreaktion mit Vanadinsäure/Ammoniumvanadat in essigsauer Silbernitratlösung mit Kohlezusatz) gleich SLMB, Methode Nr. 845</t>
  </si>
  <si>
    <t>photometrisch nach Rebelein (Farbreaktion mit Vanadinsäure/Ammoniumvanadat nach Anionenaustauschbehandlung früher auch OIV-MA-AS313-05B</t>
  </si>
  <si>
    <t>modifiziert</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</si>
  <si>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</si>
  <si>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</si>
  <si>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</si>
  <si>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</si>
  <si>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</si>
  <si>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</si>
  <si>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</si>
  <si>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</si>
  <si>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</si>
  <si>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</si>
  <si>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Gravimetrisch als Bariumsulfat (zweckmäßiger als 'OIV-MA-AS321, modifiziert' eintragen)</t>
  </si>
  <si>
    <t>Kaliumsulfat</t>
  </si>
  <si>
    <t>ml 0,1 n NaOH  /100 mL</t>
  </si>
  <si>
    <t>VO (EU) 974/2014, Refraktrometrie</t>
  </si>
  <si>
    <t>IFU Nr. 8</t>
  </si>
  <si>
    <t>IFU Nr. 8a</t>
  </si>
  <si>
    <t>IFU Nr. 1a</t>
  </si>
  <si>
    <t>VDLUFA-Methode C 12.4</t>
  </si>
  <si>
    <t>pyknometrisch</t>
  </si>
  <si>
    <t>Schweizerisches Lebensmittelbuch 667</t>
  </si>
  <si>
    <t>VDLUFA-Methode C 8.2</t>
  </si>
  <si>
    <t>§ 64 LFGB, 26.04-4 (Juni 1987), auch modifiziert</t>
  </si>
  <si>
    <t>HPLC nach § 64 LFGB Nr. 00.00-143 (Januar 2013), auch modifiziert</t>
  </si>
  <si>
    <t>Thermo Fisher Kit Nr. 984312</t>
  </si>
  <si>
    <t>DIN EN 15621</t>
  </si>
  <si>
    <t>DIN EN 15621, modifiziert</t>
  </si>
  <si>
    <t>§ 64 LFGB Nr. L .00.00-135:2011-01</t>
  </si>
  <si>
    <t>§ 64 LFGB Nr. L 00.00-135:2011-01, modifiziert</t>
  </si>
  <si>
    <t>IFU Nr. 21</t>
  </si>
  <si>
    <t>IFU Nr. 65</t>
  </si>
  <si>
    <t>IFU Nr. 52</t>
  </si>
  <si>
    <t>SLMB 887.1, Destillation.</t>
  </si>
  <si>
    <t>Enzymatisch nach r-biopharm / Roche Nr. 10 716 260 035 (Saccharose, D-Glucose, D-Fructose)</t>
  </si>
  <si>
    <t>§ 64 LFGB L 16.01.-2, auch modifiziert</t>
  </si>
  <si>
    <t>ASU L53.00-4: 996-02, auch modifiziert</t>
  </si>
  <si>
    <t>EN 1135</t>
  </si>
  <si>
    <t>IFU Nr. 36</t>
  </si>
  <si>
    <t>photometrisch, Küvettentest HACH-Lange</t>
  </si>
  <si>
    <t>§ 64 LFGB Nr. L 31.00-17</t>
  </si>
  <si>
    <t>§ 64 LFGB Nr. L 31.00-17,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</si>
  <si>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</si>
  <si>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</si>
  <si>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</si>
  <si>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</si>
  <si>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</si>
  <si>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</si>
  <si>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</si>
  <si>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</si>
  <si>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</si>
  <si>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</si>
  <si>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</si>
  <si>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</si>
  <si>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</si>
  <si>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</si>
  <si>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</si>
  <si>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Refraktometrie</t>
  </si>
  <si>
    <t>elektronische Dichtemessung</t>
  </si>
  <si>
    <t>Enzymatisch, r-biopharm, E 8160 (Glucose, Fructose)</t>
  </si>
  <si>
    <t>Enzymatisch, r-biopharm, E 8180 (Saccharose)</t>
  </si>
  <si>
    <t>Enzymatisch, Thermo Scientific, 984310</t>
  </si>
  <si>
    <t>Enzymatisch, Thermo Scientific, 984327</t>
  </si>
  <si>
    <t>§ 64 LFGB Nr. L .07.00-13: 2017-10</t>
  </si>
  <si>
    <t>§ 64 LFGB Nr. L 00.00-171 (Summe Ascorbinsäure + Dehydroascorbinsäure)</t>
  </si>
  <si>
    <t>§ 64 LFGB Nr. L 00.00-171, modifiziert (Summe Ascorbinsäure + Dehydroascorbinsäure)</t>
  </si>
  <si>
    <t>Photometrisch bei 509 nnm</t>
  </si>
  <si>
    <t>V.1</t>
  </si>
  <si>
    <t>?</t>
  </si>
  <si>
    <t>Kontaktname</t>
  </si>
  <si>
    <t>Mailadresse</t>
  </si>
  <si>
    <t>Zertifikat geeignet</t>
  </si>
  <si>
    <t>Parameter 20</t>
  </si>
  <si>
    <r>
      <t xml:space="preserve">Titrierbare Gesamtsäure
</t>
    </r>
    <r>
      <rPr>
        <sz val="11"/>
        <rFont val="Times New Roman"/>
        <family val="1"/>
      </rPr>
      <t>(bis pH 8,1, als Citronensäure wasserfrei)</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</si>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</sst>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2"/>
      <color indexed="10"/>
      <name val="Times New Roman"/>
      <family val="1"/>
    </font>
    <font>
      <i/>
      <vertAlign val="subscript"/>
      <sz val="11"/>
      <name val="Times New Roman"/>
      <family val="1"/>
    </font>
    <font>
      <sz val="11"/>
      <color indexed="12"/>
      <name val="Times New Roman"/>
      <family val="1"/>
    </font>
    <font>
      <sz val="12"/>
      <color indexed="9"/>
      <name val="Times New Roman"/>
      <family val="1"/>
    </font>
    <font>
      <sz val="10"/>
      <name val="Arial"/>
      <family val="2"/>
    </font>
    <font>
      <sz val="9"/>
      <name val="Times New Roman"/>
      <family val="1"/>
    </font>
    <font>
      <vertAlign val="subscript"/>
      <sz val="12"/>
      <name val="Times New Roman"/>
      <family val="1"/>
    </font>
    <font>
      <sz val="8"/>
      <name val="Times New Roman"/>
      <family val="1"/>
    </font>
    <font>
      <vertAlign val="superscript"/>
      <sz val="11"/>
      <name val="Times New Roman"/>
      <family val="1"/>
    </font>
    <font>
      <b/>
      <sz val="12"/>
      <color rgb="FFFF0000"/>
      <name val="Times New Roman"/>
      <family val="1"/>
    </font>
    <font>
      <sz val="12"/>
      <color rgb="FFFF0000"/>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6" fillId="0" borderId="0"/>
    <xf numFmtId="0" fontId="5" fillId="0" borderId="0"/>
    <xf numFmtId="0" fontId="5" fillId="0" borderId="0"/>
  </cellStyleXfs>
  <cellXfs count="197">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20" fillId="0" borderId="0" xfId="0" applyFont="1" applyFill="1" applyBorder="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17" fillId="0" borderId="3" xfId="0" applyFont="1" applyBorder="1" applyAlignment="1" applyProtection="1">
      <alignment horizontal="justify" vertical="top" wrapText="1"/>
      <protection hidden="1"/>
    </xf>
    <xf numFmtId="0" fontId="17" fillId="0" borderId="0" xfId="0" applyFont="1" applyBorder="1" applyAlignment="1" applyProtection="1">
      <alignment horizontal="justify" vertical="top" wrapText="1"/>
      <protection hidden="1"/>
    </xf>
    <xf numFmtId="0" fontId="17" fillId="0" borderId="3" xfId="0" applyFont="1" applyBorder="1" applyAlignment="1" applyProtection="1">
      <alignment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4" fillId="0" borderId="0" xfId="0" applyFont="1" applyAlignment="1">
      <alignment horizontal="left" wrapText="1"/>
    </xf>
    <xf numFmtId="0" fontId="19" fillId="0" borderId="4" xfId="0" applyFont="1" applyBorder="1" applyAlignment="1">
      <alignment vertical="top" wrapText="1"/>
    </xf>
    <xf numFmtId="0" fontId="5" fillId="0" borderId="4" xfId="0" applyFont="1" applyBorder="1" applyAlignment="1">
      <alignment vertical="top" wrapText="1"/>
    </xf>
    <xf numFmtId="0" fontId="21" fillId="0" borderId="0" xfId="0" applyFont="1" applyFill="1" applyBorder="1" applyProtection="1">
      <protection hidden="1"/>
    </xf>
    <xf numFmtId="0" fontId="21" fillId="0" borderId="0" xfId="0" applyFont="1" applyFill="1" applyBorder="1" applyAlignment="1" applyProtection="1">
      <alignment horizontal="center"/>
      <protection hidden="1"/>
    </xf>
    <xf numFmtId="0" fontId="21" fillId="0" borderId="0" xfId="0" applyFont="1" applyFill="1" applyBorder="1" applyAlignment="1" applyProtection="1">
      <alignment vertical="center"/>
      <protection hidden="1"/>
    </xf>
    <xf numFmtId="0" fontId="18" fillId="0" borderId="0" xfId="0" applyFont="1" applyFill="1" applyBorder="1" applyProtection="1">
      <protection hidden="1"/>
    </xf>
    <xf numFmtId="0" fontId="17" fillId="0" borderId="0" xfId="0" applyFont="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lignment horizontal="justify" vertical="top" wrapText="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0" fontId="4" fillId="0" borderId="0" xfId="0" applyFont="1" applyAlignment="1">
      <alignment wrapText="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3" borderId="0" xfId="0" applyFont="1" applyFill="1" applyBorder="1" applyProtection="1">
      <protection hidden="1"/>
    </xf>
    <xf numFmtId="0" fontId="0" fillId="0" borderId="0" xfId="0" applyProtection="1"/>
    <xf numFmtId="0" fontId="19" fillId="0" borderId="0" xfId="0" applyFont="1" applyProtection="1"/>
    <xf numFmtId="0" fontId="5" fillId="4" borderId="1" xfId="0" applyFont="1" applyFill="1" applyBorder="1" applyAlignment="1" applyProtection="1">
      <alignment horizontal="left" vertical="top" wrapText="1"/>
    </xf>
    <xf numFmtId="2" fontId="22" fillId="3" borderId="1" xfId="0" applyNumberFormat="1" applyFont="1" applyFill="1" applyBorder="1" applyAlignment="1" applyProtection="1">
      <alignment horizontal="center" vertical="top" wrapText="1"/>
    </xf>
    <xf numFmtId="0" fontId="22" fillId="0" borderId="0" xfId="0" applyFont="1" applyFill="1" applyBorder="1" applyAlignment="1" applyProtection="1">
      <alignment vertical="center"/>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protection hidden="1"/>
    </xf>
    <xf numFmtId="0" fontId="5" fillId="0" borderId="0" xfId="0" applyFont="1" applyAlignment="1" applyProtection="1">
      <alignment horizontal="left" vertical="top" wrapText="1"/>
      <protection hidden="1"/>
    </xf>
    <xf numFmtId="0" fontId="11" fillId="0" borderId="0" xfId="0" applyFont="1" applyFill="1" applyBorder="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4" borderId="0" xfId="0" applyFill="1" applyBorder="1" applyAlignment="1" applyProtection="1">
      <alignment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3" borderId="0" xfId="0" applyFill="1" applyBorder="1"/>
    <xf numFmtId="49" fontId="1" fillId="2" borderId="0" xfId="1" applyNumberFormat="1" applyFont="1" applyFill="1" applyAlignment="1" applyProtection="1">
      <alignment vertical="center"/>
      <protection locked="0"/>
    </xf>
    <xf numFmtId="0" fontId="25" fillId="0" borderId="0" xfId="0" applyFont="1" applyProtection="1">
      <protection hidden="1"/>
    </xf>
    <xf numFmtId="0" fontId="17" fillId="0" borderId="4"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2" xfId="0" applyFont="1" applyBorder="1" applyAlignment="1" applyProtection="1">
      <alignment horizontal="left" vertical="top" wrapText="1"/>
      <protection hidden="1"/>
    </xf>
    <xf numFmtId="0" fontId="17" fillId="0" borderId="0" xfId="0" applyFont="1" applyAlignment="1">
      <alignment horizontal="left" vertical="top" wrapText="1"/>
    </xf>
    <xf numFmtId="0" fontId="17" fillId="0" borderId="0" xfId="0" applyFont="1" applyAlignment="1" applyProtection="1">
      <alignment horizontal="left" vertical="top" wrapText="1"/>
      <protection hidden="1"/>
    </xf>
    <xf numFmtId="0" fontId="17" fillId="0" borderId="4" xfId="0" applyFont="1" applyBorder="1" applyAlignment="1">
      <alignment vertical="top" wrapText="1"/>
    </xf>
    <xf numFmtId="0" fontId="17" fillId="0" borderId="0" xfId="0" applyFont="1" applyProtection="1">
      <protection locked="0" hidden="1"/>
    </xf>
    <xf numFmtId="0" fontId="17" fillId="0" borderId="0" xfId="0" applyFont="1" applyProtection="1">
      <protection hidden="1"/>
    </xf>
    <xf numFmtId="0" fontId="17" fillId="0" borderId="2" xfId="0" applyFont="1" applyBorder="1" applyAlignment="1" applyProtection="1">
      <alignment horizontal="justify" vertical="top" wrapText="1"/>
      <protection hidden="1"/>
    </xf>
    <xf numFmtId="0" fontId="27" fillId="0" borderId="0" xfId="0" applyFont="1" applyAlignment="1">
      <alignment wrapText="1"/>
    </xf>
    <xf numFmtId="0" fontId="4" fillId="0" borderId="0" xfId="0" applyFont="1" applyBorder="1" applyAlignment="1">
      <alignment vertical="center" wrapText="1"/>
    </xf>
    <xf numFmtId="0" fontId="4" fillId="0"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Protection="1">
      <protection hidden="1"/>
    </xf>
    <xf numFmtId="0" fontId="4" fillId="0" borderId="0" xfId="5" applyFont="1" applyAlignment="1" applyProtection="1">
      <alignment horizontal="left"/>
      <protection hidden="1"/>
    </xf>
    <xf numFmtId="0" fontId="4" fillId="0" borderId="0" xfId="5" applyFont="1" applyBorder="1" applyAlignment="1" applyProtection="1">
      <alignment horizontal="left" vertical="top" wrapText="1"/>
      <protection hidden="1"/>
    </xf>
    <xf numFmtId="0" fontId="5" fillId="0" borderId="0" xfId="5" applyFont="1" applyAlignment="1" applyProtection="1">
      <alignment horizontal="left" vertical="top" wrapText="1"/>
      <protection hidden="1"/>
    </xf>
    <xf numFmtId="0" fontId="5" fillId="0" borderId="0" xfId="5" applyFont="1" applyBorder="1" applyAlignment="1" applyProtection="1">
      <alignment horizontal="left" vertical="top" wrapText="1"/>
      <protection hidden="1"/>
    </xf>
    <xf numFmtId="0" fontId="5" fillId="0" borderId="2" xfId="5" applyFont="1" applyBorder="1" applyAlignment="1" applyProtection="1">
      <alignment horizontal="left" vertical="top" wrapText="1"/>
      <protection hidden="1"/>
    </xf>
    <xf numFmtId="0" fontId="4" fillId="0" borderId="2" xfId="5" applyFont="1" applyBorder="1" applyAlignment="1" applyProtection="1">
      <alignment horizontal="left" vertical="top" wrapText="1"/>
      <protection hidden="1"/>
    </xf>
    <xf numFmtId="0" fontId="5" fillId="0" borderId="0" xfId="5" applyFont="1" applyAlignment="1" applyProtection="1">
      <alignment horizontal="left"/>
      <protection locked="0" hidden="1"/>
    </xf>
    <xf numFmtId="0" fontId="5" fillId="0" borderId="4" xfId="5" applyFont="1" applyBorder="1" applyAlignment="1">
      <alignment horizontal="left" vertical="top" wrapText="1"/>
    </xf>
    <xf numFmtId="49" fontId="4" fillId="2" borderId="0" xfId="0" applyNumberFormat="1" applyFont="1" applyFill="1" applyBorder="1" applyAlignment="1" applyProtection="1">
      <alignment vertical="center"/>
      <protection locked="0"/>
    </xf>
    <xf numFmtId="0" fontId="17" fillId="0" borderId="0" xfId="5" applyFont="1" applyAlignment="1">
      <alignment horizontal="justify" vertical="top" wrapText="1"/>
    </xf>
    <xf numFmtId="0" fontId="17" fillId="0" borderId="0" xfId="5" applyFont="1" applyAlignment="1">
      <alignment horizontal="left" wrapText="1"/>
    </xf>
    <xf numFmtId="0" fontId="5" fillId="0" borderId="0" xfId="5" applyFont="1" applyFill="1" applyAlignment="1" applyProtection="1">
      <alignment horizontal="left" vertical="top" wrapText="1"/>
      <protection hidden="1"/>
    </xf>
    <xf numFmtId="0" fontId="5" fillId="0" borderId="0" xfId="5" applyFont="1" applyAlignment="1" applyProtection="1">
      <alignment horizontal="justify" vertical="top" wrapText="1"/>
      <protection hidden="1"/>
    </xf>
    <xf numFmtId="0" fontId="31" fillId="0" borderId="0" xfId="0" applyFont="1" applyFill="1" applyBorder="1" applyAlignment="1" applyProtection="1">
      <alignment horizontal="right"/>
      <protection hidden="1"/>
    </xf>
    <xf numFmtId="0" fontId="4" fillId="0" borderId="0" xfId="0" applyFont="1" applyFill="1" applyBorder="1" applyAlignment="1">
      <alignment vertical="center" wrapText="1"/>
    </xf>
    <xf numFmtId="0" fontId="29" fillId="0" borderId="0" xfId="0" applyFont="1"/>
    <xf numFmtId="0" fontId="4" fillId="0" borderId="0" xfId="5" applyFont="1" applyProtection="1">
      <protection hidden="1"/>
    </xf>
    <xf numFmtId="0" fontId="5" fillId="0" borderId="0" xfId="5" applyFont="1" applyAlignment="1" applyProtection="1">
      <alignment wrapText="1"/>
      <protection hidden="1"/>
    </xf>
    <xf numFmtId="0" fontId="5" fillId="0" borderId="0" xfId="5" applyFont="1"/>
    <xf numFmtId="0" fontId="32" fillId="0" borderId="0" xfId="5" applyFont="1" applyProtection="1">
      <protection hidden="1"/>
    </xf>
    <xf numFmtId="0" fontId="17" fillId="0" borderId="0" xfId="5" applyFont="1" applyAlignment="1">
      <alignment wrapText="1"/>
    </xf>
    <xf numFmtId="0" fontId="5" fillId="0" borderId="2" xfId="5" applyFont="1" applyBorder="1" applyAlignment="1" applyProtection="1">
      <alignment horizontal="justify" vertical="top" wrapText="1"/>
      <protection hidden="1"/>
    </xf>
    <xf numFmtId="0" fontId="4" fillId="0" borderId="2" xfId="5" applyFont="1" applyBorder="1" applyAlignment="1" applyProtection="1">
      <alignment horizontal="justify" vertical="top" wrapText="1"/>
      <protection hidden="1"/>
    </xf>
    <xf numFmtId="0" fontId="4" fillId="0" borderId="0" xfId="5" applyFont="1" applyProtection="1">
      <protection locked="0" hidden="1"/>
    </xf>
    <xf numFmtId="0" fontId="5" fillId="0" borderId="0" xfId="5" applyFont="1" applyProtection="1">
      <protection locked="0" hidden="1"/>
    </xf>
    <xf numFmtId="0" fontId="5" fillId="0" borderId="4" xfId="5" applyFont="1" applyBorder="1" applyAlignment="1" applyProtection="1">
      <alignment vertical="top" wrapText="1"/>
      <protection locked="0" hidden="1"/>
    </xf>
    <xf numFmtId="0" fontId="17" fillId="0" borderId="4" xfId="4" applyFont="1" applyBorder="1" applyAlignment="1">
      <alignment horizontal="left" vertical="top" wrapText="1"/>
    </xf>
    <xf numFmtId="0" fontId="17" fillId="0" borderId="0" xfId="4" applyFont="1" applyAlignment="1" applyProtection="1">
      <alignment horizontal="left"/>
      <protection locked="0" hidden="1"/>
    </xf>
    <xf numFmtId="0" fontId="17" fillId="0" borderId="0" xfId="4" applyFont="1" applyAlignment="1" applyProtection="1">
      <alignment horizontal="left"/>
      <protection hidden="1"/>
    </xf>
    <xf numFmtId="0" fontId="17" fillId="0" borderId="2" xfId="4" applyFont="1" applyBorder="1" applyAlignment="1" applyProtection="1">
      <alignment horizontal="left" vertical="top" wrapText="1"/>
      <protection hidden="1"/>
    </xf>
    <xf numFmtId="0" fontId="17" fillId="0" borderId="0" xfId="4" applyFont="1" applyAlignment="1" applyProtection="1">
      <alignment horizontal="left" vertical="top" wrapText="1"/>
      <protection hidden="1"/>
    </xf>
    <xf numFmtId="0" fontId="17" fillId="0" borderId="0" xfId="4" applyFont="1" applyAlignment="1">
      <alignment horizontal="left" vertical="top" wrapText="1"/>
    </xf>
    <xf numFmtId="0" fontId="17" fillId="0" borderId="3" xfId="4" applyFont="1" applyBorder="1" applyAlignment="1" applyProtection="1">
      <alignment horizontal="left" wrapText="1"/>
      <protection hidden="1"/>
    </xf>
    <xf numFmtId="0" fontId="17" fillId="0" borderId="0" xfId="4" applyFont="1" applyAlignment="1" applyProtection="1">
      <alignment horizontal="left" wrapText="1"/>
      <protection hidden="1"/>
    </xf>
    <xf numFmtId="0" fontId="17" fillId="0" borderId="0" xfId="4" applyFont="1" applyBorder="1" applyAlignment="1" applyProtection="1">
      <alignment horizontal="left" wrapText="1"/>
      <protection hidden="1"/>
    </xf>
    <xf numFmtId="0" fontId="17" fillId="0" borderId="0" xfId="4" applyFont="1" applyBorder="1" applyAlignment="1">
      <alignment horizontal="left" vertical="top" wrapText="1"/>
    </xf>
    <xf numFmtId="0" fontId="4" fillId="0" borderId="0" xfId="4" applyFont="1" applyProtection="1">
      <protection hidden="1"/>
    </xf>
    <xf numFmtId="0" fontId="5" fillId="0" borderId="0" xfId="4" applyFont="1" applyAlignment="1" applyProtection="1">
      <alignment horizontal="left" vertical="top" wrapText="1"/>
      <protection hidden="1"/>
    </xf>
    <xf numFmtId="0" fontId="17" fillId="0" borderId="0" xfId="4" applyFont="1" applyAlignment="1">
      <alignment horizontal="justify" vertical="top" wrapText="1"/>
    </xf>
    <xf numFmtId="0" fontId="5" fillId="0" borderId="0" xfId="4" applyFont="1" applyAlignment="1" applyProtection="1">
      <alignment horizontal="justify" vertical="top" wrapText="1"/>
      <protection hidden="1"/>
    </xf>
    <xf numFmtId="0" fontId="17" fillId="0" borderId="0" xfId="4" applyFont="1" applyAlignment="1">
      <alignment horizontal="left" wrapText="1"/>
    </xf>
    <xf numFmtId="0" fontId="17" fillId="0" borderId="0" xfId="4" applyFont="1" applyAlignment="1">
      <alignment wrapText="1"/>
    </xf>
    <xf numFmtId="0" fontId="5" fillId="0" borderId="2" xfId="4" applyFont="1" applyBorder="1" applyAlignment="1" applyProtection="1">
      <alignment horizontal="justify" vertical="top" wrapText="1"/>
      <protection hidden="1"/>
    </xf>
    <xf numFmtId="0" fontId="4" fillId="0" borderId="2" xfId="4" applyFont="1" applyBorder="1" applyAlignment="1" applyProtection="1">
      <alignment horizontal="justify" vertical="top" wrapText="1"/>
      <protection hidden="1"/>
    </xf>
    <xf numFmtId="0" fontId="4" fillId="0" borderId="0" xfId="4" applyFont="1" applyProtection="1">
      <protection locked="0" hidden="1"/>
    </xf>
    <xf numFmtId="0" fontId="5" fillId="0" borderId="0" xfId="4" applyFont="1" applyProtection="1">
      <protection locked="0" hidden="1"/>
    </xf>
    <xf numFmtId="0" fontId="5" fillId="0" borderId="4" xfId="4" applyFont="1" applyBorder="1" applyAlignment="1" applyProtection="1">
      <alignment vertical="top" wrapText="1"/>
      <protection locked="0" hidden="1"/>
    </xf>
    <xf numFmtId="0" fontId="4" fillId="4" borderId="0" xfId="0" applyFont="1" applyFill="1" applyBorder="1" applyAlignment="1" applyProtection="1">
      <alignment vertical="center" wrapText="1"/>
      <protection hidden="1"/>
    </xf>
    <xf numFmtId="0" fontId="5" fillId="0" borderId="0" xfId="3" applyFont="1"/>
    <xf numFmtId="0" fontId="5" fillId="3" borderId="0" xfId="4" applyFill="1"/>
    <xf numFmtId="49" fontId="7" fillId="5" borderId="0" xfId="0" applyNumberFormat="1" applyFont="1" applyFill="1" applyProtection="1">
      <protection locked="0"/>
    </xf>
    <xf numFmtId="49" fontId="32" fillId="2" borderId="0" xfId="0" applyNumberFormat="1" applyFont="1" applyFill="1" applyBorder="1" applyAlignment="1" applyProtection="1">
      <alignment vertical="center"/>
      <protection locked="0"/>
    </xf>
    <xf numFmtId="0" fontId="4" fillId="6" borderId="0" xfId="0" applyFont="1" applyFill="1" applyBorder="1" applyAlignment="1">
      <alignment vertical="center" wrapText="1"/>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8" fillId="3" borderId="0" xfId="0" applyFont="1" applyFill="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wrapText="1"/>
    </xf>
    <xf numFmtId="0" fontId="4" fillId="3" borderId="0" xfId="0" applyFont="1" applyFill="1" applyAlignment="1" applyProtection="1">
      <alignment horizontal="left"/>
    </xf>
    <xf numFmtId="0" fontId="4" fillId="0" borderId="0" xfId="0" applyFont="1" applyFill="1" applyAlignment="1" applyProtection="1">
      <alignment horizontal="left"/>
    </xf>
    <xf numFmtId="0" fontId="4" fillId="3" borderId="0" xfId="0" applyFont="1" applyFill="1" applyAlignment="1" applyProtection="1">
      <alignment horizontal="left" wrapText="1"/>
    </xf>
    <xf numFmtId="0" fontId="14" fillId="3" borderId="0" xfId="0" applyFont="1" applyFill="1" applyAlignment="1" applyProtection="1">
      <alignment horizontal="left" wrapText="1"/>
    </xf>
    <xf numFmtId="0" fontId="8" fillId="3" borderId="5" xfId="0" applyFont="1" applyFill="1" applyBorder="1" applyAlignment="1" applyProtection="1">
      <alignment horizontal="left" wrapText="1"/>
    </xf>
    <xf numFmtId="0" fontId="4" fillId="3" borderId="5"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3" borderId="0" xfId="4" applyFill="1" applyAlignment="1">
      <alignment horizontal="left" wrapText="1"/>
    </xf>
    <xf numFmtId="0" fontId="9" fillId="0" borderId="0" xfId="4" applyFont="1" applyAlignment="1">
      <alignment horizontal="left"/>
    </xf>
    <xf numFmtId="0" fontId="0" fillId="0" borderId="0" xfId="0" applyAlignment="1">
      <alignment horizontal="left" vertical="center"/>
    </xf>
    <xf numFmtId="0" fontId="0" fillId="4" borderId="0" xfId="0" applyFill="1" applyBorder="1" applyAlignment="1" applyProtection="1">
      <alignment horizontal="left"/>
      <protection hidden="1"/>
    </xf>
    <xf numFmtId="49" fontId="0" fillId="4" borderId="0" xfId="0" applyNumberForma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0" fillId="4" borderId="0" xfId="0" applyFill="1" applyBorder="1" applyAlignment="1" applyProtection="1">
      <alignment horizontal="left" vertical="center"/>
      <protection hidden="1"/>
    </xf>
    <xf numFmtId="0" fontId="22" fillId="0" borderId="0" xfId="0" applyFont="1" applyFill="1" applyBorder="1" applyAlignment="1" applyProtection="1">
      <alignment horizontal="left" vertical="center" wrapText="1"/>
      <protection hidden="1"/>
    </xf>
    <xf numFmtId="0" fontId="0" fillId="4" borderId="0" xfId="0" applyFill="1" applyBorder="1" applyAlignment="1" applyProtection="1">
      <alignment horizontal="center"/>
      <protection hidden="1"/>
    </xf>
    <xf numFmtId="0" fontId="7"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49" fontId="4" fillId="4" borderId="0" xfId="0" applyNumberFormat="1" applyFont="1" applyFill="1" applyBorder="1" applyAlignment="1" applyProtection="1">
      <alignment vertical="center" wrapText="1"/>
      <protection locked="0"/>
    </xf>
    <xf numFmtId="49" fontId="5" fillId="4" borderId="0" xfId="0" applyNumberFormat="1" applyFont="1" applyFill="1" applyBorder="1" applyAlignment="1" applyProtection="1">
      <alignment vertical="center" wrapText="1"/>
      <protection locked="0"/>
    </xf>
    <xf numFmtId="49" fontId="4" fillId="2" borderId="0" xfId="0" applyNumberFormat="1" applyFont="1" applyFill="1" applyAlignment="1" applyProtection="1">
      <alignment vertical="center"/>
      <protection locked="0"/>
    </xf>
    <xf numFmtId="0" fontId="5" fillId="0" borderId="0" xfId="0" applyFont="1"/>
    <xf numFmtId="0" fontId="11" fillId="7" borderId="0" xfId="0" applyFont="1" applyFill="1" applyAlignment="1">
      <alignment horizontal="left" vertical="center" wrapText="1"/>
    </xf>
    <xf numFmtId="0" fontId="11" fillId="7" borderId="0" xfId="0" applyFont="1" applyFill="1" applyAlignment="1">
      <alignment horizontal="left" vertical="center"/>
    </xf>
    <xf numFmtId="0" fontId="0" fillId="7" borderId="0" xfId="0" applyFill="1" applyAlignment="1">
      <alignment vertical="center"/>
    </xf>
    <xf numFmtId="0" fontId="24" fillId="8" borderId="0" xfId="0" applyFont="1" applyFill="1" applyAlignment="1">
      <alignment horizontal="left" vertical="center" wrapText="1"/>
    </xf>
    <xf numFmtId="0" fontId="24" fillId="8" borderId="0" xfId="0" applyFont="1" applyFill="1" applyAlignment="1">
      <alignment horizontal="left" vertical="center"/>
    </xf>
    <xf numFmtId="0" fontId="24" fillId="8" borderId="0" xfId="0" applyFont="1" applyFill="1" applyAlignment="1">
      <alignment horizontal="left" vertical="center"/>
    </xf>
  </cellXfs>
  <cellStyles count="6">
    <cellStyle name="Hyperlink 2" xfId="2" xr:uid="{00000000-0005-0000-0000-000000000000}"/>
    <cellStyle name="Link" xfId="1" builtinId="8"/>
    <cellStyle name="Standard" xfId="0" builtinId="0"/>
    <cellStyle name="Standard 2" xfId="3" xr:uid="{00000000-0005-0000-0000-000003000000}"/>
    <cellStyle name="Standard 2 2" xfId="4" xr:uid="{00000000-0005-0000-0000-000004000000}"/>
    <cellStyle name="Standard 3" xfId="5" xr:uid="{00000000-0005-0000-0000-000005000000}"/>
  </cellStyles>
  <dxfs count="55">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s>
</file>

<file path=xl/ctrlProps/ctrlProp1.xml><?xml version="1.0" encoding="utf-8"?>
<formControlPr xmlns="http://schemas.microsoft.com/office/spreadsheetml/2009/9/main" objectType="Drop" dropLines="50" dropStyle="combo" dx="25" fmlaLink="LoeslichTrocken!$B$1" fmlaRange="LoeslichTrocken!$B$3:$B$18" sel="16" val="0"/>
</file>

<file path=xl/ctrlProps/ctrlProp10.xml><?xml version="1.0" encoding="utf-8"?>
<formControlPr xmlns="http://schemas.microsoft.com/office/spreadsheetml/2009/9/main" objectType="Drop" dropLines="50" dropStyle="combo" dx="25" fmlaLink="Elemente!$G$2" fmlaRange="Elemente!$B$3:$B$37" sel="35" val="0"/>
</file>

<file path=xl/ctrlProps/ctrlProp11.xml><?xml version="1.0" encoding="utf-8"?>
<formControlPr xmlns="http://schemas.microsoft.com/office/spreadsheetml/2009/9/main" objectType="Drop" dropLines="50" dropStyle="combo" dx="25" fmlaLink="Phosphat!$B$1" fmlaRange="Phosphat!$B$3:$B$27" sel="25" val="0"/>
</file>

<file path=xl/ctrlProps/ctrlProp12.xml><?xml version="1.0" encoding="utf-8"?>
<formControlPr xmlns="http://schemas.microsoft.com/office/spreadsheetml/2009/9/main" objectType="Drop" dropLines="15" dropStyle="combo" dx="25" fmlaLink="Teilnehmerdaten!$D$4" fmlaRange="Teilnehmerdaten!$G$5:$G$6" sel="2" val="0"/>
</file>

<file path=xl/ctrlProps/ctrlProp13.xml><?xml version="1.0" encoding="utf-8"?>
<formControlPr xmlns="http://schemas.microsoft.com/office/spreadsheetml/2009/9/main" objectType="Drop" dropLines="50" dropStyle="combo" dx="25" fmlaLink="Citronensäure!$B$1" fmlaRange="Citronensäure!$B$3:$B$22" sel="20" val="0"/>
</file>

<file path=xl/ctrlProps/ctrlProp14.xml><?xml version="1.0" encoding="utf-8"?>
<formControlPr xmlns="http://schemas.microsoft.com/office/spreadsheetml/2009/9/main" objectType="Drop" dropLines="50" dropStyle="combo" dx="25" fmlaLink="Prolin!$B$1" fmlaRange="Prolin!$B$3:$B$16" sel="14" val="0"/>
</file>

<file path=xl/ctrlProps/ctrlProp15.xml><?xml version="1.0" encoding="utf-8"?>
<formControlPr xmlns="http://schemas.microsoft.com/office/spreadsheetml/2009/9/main" objectType="Drop" dropLines="50" dropStyle="combo" dx="25" fmlaLink="Formolzahl!$B$1" fmlaRange="Formolzahl!$B$3:$B$8" sel="6" val="0"/>
</file>

<file path=xl/ctrlProps/ctrlProp16.xml><?xml version="1.0" encoding="utf-8"?>
<formControlPr xmlns="http://schemas.microsoft.com/office/spreadsheetml/2009/9/main" objectType="Drop" dropLines="50" dropStyle="combo" dx="25" fmlaLink="Elemente!$E$2" fmlaRange="Elemente!$B$3:$B$37" sel="35" val="0"/>
</file>

<file path=xl/ctrlProps/ctrlProp17.xml><?xml version="1.0" encoding="utf-8"?>
<formControlPr xmlns="http://schemas.microsoft.com/office/spreadsheetml/2009/9/main" objectType="Drop" dropLines="50" dropStyle="combo" dx="25" fmlaLink="Sulfat!$B$1" fmlaRange="Sulfat!$B$3:$B$11" sel="9" val="0"/>
</file>

<file path=xl/ctrlProps/ctrlProp18.xml><?xml version="1.0" encoding="utf-8"?>
<formControlPr xmlns="http://schemas.microsoft.com/office/spreadsheetml/2009/9/main" objectType="Drop" dropLines="50" dropStyle="combo" dx="25" fmlaLink="Ethanol!$B$1" fmlaRange="Ethanol!$B$3:$B$16" sel="14" val="0"/>
</file>

<file path=xl/ctrlProps/ctrlProp19.xml><?xml version="1.0" encoding="utf-8"?>
<formControlPr xmlns="http://schemas.microsoft.com/office/spreadsheetml/2009/9/main" objectType="Drop" dropLines="50" dropStyle="combo" dx="25" fmlaLink="Aepfelsäure!$B$1" fmlaRange="Aepfelsäure!$B$3:$B$13" sel="11" val="0"/>
</file>

<file path=xl/ctrlProps/ctrlProp2.xml><?xml version="1.0" encoding="utf-8"?>
<formControlPr xmlns="http://schemas.microsoft.com/office/spreadsheetml/2009/9/main" objectType="Drop" dropLines="50" dropStyle="combo" dx="25" fmlaLink="'pH-Wert'!$B$1" fmlaRange="'pH-Wert'!$B$3:$B$18" sel="16" val="0"/>
</file>

<file path=xl/ctrlProps/ctrlProp20.xml><?xml version="1.0" encoding="utf-8"?>
<formControlPr xmlns="http://schemas.microsoft.com/office/spreadsheetml/2009/9/main" objectType="Drop" dropLines="50" dropStyle="combo" dx="25" fmlaLink="Dichte!$B$1" fmlaRange="Dichte!$B$3:$B$28" sel="26" val="0"/>
</file>

<file path=xl/ctrlProps/ctrlProp21.xml><?xml version="1.0" encoding="utf-8"?>
<formControlPr xmlns="http://schemas.microsoft.com/office/spreadsheetml/2009/9/main" objectType="Drop" dropLines="50" dropStyle="combo" dx="25" fmlaLink="Sorbit!$B$1" fmlaRange="Sorbit!$B$3:$B$15" sel="13" val="0"/>
</file>

<file path=xl/ctrlProps/ctrlProp22.xml><?xml version="1.0" encoding="utf-8"?>
<formControlPr xmlns="http://schemas.microsoft.com/office/spreadsheetml/2009/9/main" objectType="Drop" dropLines="50" dropStyle="combo" dx="25" fmlaLink="Elemente!$D$2" fmlaRange="Elemente!$B$3:$B$37" sel="35" val="0"/>
</file>

<file path=xl/ctrlProps/ctrlProp3.xml><?xml version="1.0" encoding="utf-8"?>
<formControlPr xmlns="http://schemas.microsoft.com/office/spreadsheetml/2009/9/main" objectType="Drop" dropLines="50" dropStyle="combo" dx="25" fmlaLink="Gesamtsäure!$B$1" fmlaRange="Gesamtsäure!$B$3:$B$18" sel="16" val="0"/>
</file>

<file path=xl/ctrlProps/ctrlProp4.xml><?xml version="1.0" encoding="utf-8"?>
<formControlPr xmlns="http://schemas.microsoft.com/office/spreadsheetml/2009/9/main" objectType="Drop" dropLines="50" dropStyle="combo" dx="25" fmlaLink="Glucose!$B$1" fmlaRange="Glucose!$B$3:$B$42" sel="40" val="0"/>
</file>

<file path=xl/ctrlProps/ctrlProp5.xml><?xml version="1.0" encoding="utf-8"?>
<formControlPr xmlns="http://schemas.microsoft.com/office/spreadsheetml/2009/9/main" objectType="Drop" dropLines="50" dropStyle="combo" dx="25" fmlaLink="Fructose!$B$1" fmlaRange="Fructose!$B$3:$B$42" sel="40" val="0"/>
</file>

<file path=xl/ctrlProps/ctrlProp6.xml><?xml version="1.0" encoding="utf-8"?>
<formControlPr xmlns="http://schemas.microsoft.com/office/spreadsheetml/2009/9/main" objectType="Drop" dropLines="50" dropStyle="combo" dx="25" fmlaLink="Saccharose!$B$1" fmlaRange="Saccharose!$B$3:$B$42" sel="40" val="0"/>
</file>

<file path=xl/ctrlProps/ctrlProp7.xml><?xml version="1.0" encoding="utf-8"?>
<formControlPr xmlns="http://schemas.microsoft.com/office/spreadsheetml/2009/9/main" objectType="Drop" dropLines="50" dropStyle="combo" dx="25" fmlaLink="Asche!$B$1" fmlaRange="Asche!$B$3:$B$19" sel="17" val="0"/>
</file>

<file path=xl/ctrlProps/ctrlProp8.xml><?xml version="1.0" encoding="utf-8"?>
<formControlPr xmlns="http://schemas.microsoft.com/office/spreadsheetml/2009/9/main" objectType="Drop" dropLines="50" dropStyle="combo" dx="25" fmlaLink="Elemente!$E$2" fmlaRange="Elemente!$B$3:$B$37" sel="35" val="0"/>
</file>

<file path=xl/ctrlProps/ctrlProp9.xml><?xml version="1.0" encoding="utf-8"?>
<formControlPr xmlns="http://schemas.microsoft.com/office/spreadsheetml/2009/9/main" objectType="Drop" dropLines="50" dropStyle="combo" dx="25" fmlaLink="Elemente!$F$2" fmlaRange="Elemente!$B$3:$B$37" sel="3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13446" name="Picture 1">
          <a:extLst>
            <a:ext uri="{FF2B5EF4-FFF2-40B4-BE49-F238E27FC236}">
              <a16:creationId xmlns:a16="http://schemas.microsoft.com/office/drawing/2014/main" id="{00000000-0008-0000-0100-000086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2647" cy="7458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37</xdr:row>
          <xdr:rowOff>38100</xdr:rowOff>
        </xdr:from>
        <xdr:to>
          <xdr:col>8</xdr:col>
          <xdr:colOff>0</xdr:colOff>
          <xdr:row>37</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38100</xdr:rowOff>
        </xdr:from>
        <xdr:to>
          <xdr:col>8</xdr:col>
          <xdr:colOff>0</xdr:colOff>
          <xdr:row>41</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38100</xdr:rowOff>
        </xdr:from>
        <xdr:to>
          <xdr:col>8</xdr:col>
          <xdr:colOff>0</xdr:colOff>
          <xdr:row>43</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38100</xdr:rowOff>
        </xdr:from>
        <xdr:to>
          <xdr:col>8</xdr:col>
          <xdr:colOff>0</xdr:colOff>
          <xdr:row>45</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38100</xdr:rowOff>
        </xdr:from>
        <xdr:to>
          <xdr:col>8</xdr:col>
          <xdr:colOff>0</xdr:colOff>
          <xdr:row>47</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38100</xdr:rowOff>
        </xdr:from>
        <xdr:to>
          <xdr:col>8</xdr:col>
          <xdr:colOff>0</xdr:colOff>
          <xdr:row>49</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38100</xdr:rowOff>
        </xdr:from>
        <xdr:to>
          <xdr:col>8</xdr:col>
          <xdr:colOff>0</xdr:colOff>
          <xdr:row>51</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38100</xdr:rowOff>
        </xdr:from>
        <xdr:to>
          <xdr:col>8</xdr:col>
          <xdr:colOff>0</xdr:colOff>
          <xdr:row>55</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38100</xdr:rowOff>
        </xdr:from>
        <xdr:to>
          <xdr:col>8</xdr:col>
          <xdr:colOff>0</xdr:colOff>
          <xdr:row>58</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60</xdr:row>
          <xdr:rowOff>38100</xdr:rowOff>
        </xdr:from>
        <xdr:to>
          <xdr:col>8</xdr:col>
          <xdr:colOff>0</xdr:colOff>
          <xdr:row>60</xdr:row>
          <xdr:rowOff>228600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38100</xdr:rowOff>
        </xdr:from>
        <xdr:to>
          <xdr:col>8</xdr:col>
          <xdr:colOff>0</xdr:colOff>
          <xdr:row>62</xdr:row>
          <xdr:rowOff>228600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106680</xdr:rowOff>
        </xdr:from>
        <xdr:to>
          <xdr:col>7</xdr:col>
          <xdr:colOff>0</xdr:colOff>
          <xdr:row>14</xdr:row>
          <xdr:rowOff>381000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38100</xdr:rowOff>
        </xdr:from>
        <xdr:to>
          <xdr:col>8</xdr:col>
          <xdr:colOff>0</xdr:colOff>
          <xdr:row>66</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72</xdr:row>
          <xdr:rowOff>30480</xdr:rowOff>
        </xdr:from>
        <xdr:to>
          <xdr:col>7</xdr:col>
          <xdr:colOff>510540</xdr:colOff>
          <xdr:row>72</xdr:row>
          <xdr:rowOff>236220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74</xdr:row>
          <xdr:rowOff>38100</xdr:rowOff>
        </xdr:from>
        <xdr:to>
          <xdr:col>8</xdr:col>
          <xdr:colOff>0</xdr:colOff>
          <xdr:row>74</xdr:row>
          <xdr:rowOff>228600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0</xdr:rowOff>
        </xdr:from>
        <xdr:to>
          <xdr:col>8</xdr:col>
          <xdr:colOff>0</xdr:colOff>
          <xdr:row>55</xdr:row>
          <xdr:rowOff>198120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76</xdr:row>
          <xdr:rowOff>0</xdr:rowOff>
        </xdr:from>
        <xdr:to>
          <xdr:col>8</xdr:col>
          <xdr:colOff>0</xdr:colOff>
          <xdr:row>76</xdr:row>
          <xdr:rowOff>198120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365760</xdr:rowOff>
        </xdr:from>
        <xdr:to>
          <xdr:col>8</xdr:col>
          <xdr:colOff>0</xdr:colOff>
          <xdr:row>76</xdr:row>
          <xdr:rowOff>190500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38100</xdr:rowOff>
        </xdr:from>
        <xdr:to>
          <xdr:col>8</xdr:col>
          <xdr:colOff>0</xdr:colOff>
          <xdr:row>64</xdr:row>
          <xdr:rowOff>228600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38100</xdr:rowOff>
        </xdr:from>
        <xdr:to>
          <xdr:col>8</xdr:col>
          <xdr:colOff>0</xdr:colOff>
          <xdr:row>39</xdr:row>
          <xdr:rowOff>228600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68</xdr:row>
          <xdr:rowOff>38100</xdr:rowOff>
        </xdr:from>
        <xdr:to>
          <xdr:col>8</xdr:col>
          <xdr:colOff>0</xdr:colOff>
          <xdr:row>68</xdr:row>
          <xdr:rowOff>228600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30480</xdr:colOff>
          <xdr:row>53</xdr:row>
          <xdr:rowOff>38100</xdr:rowOff>
        </xdr:from>
        <xdr:ext cx="6088380" cy="190500"/>
        <xdr:sp macro="" textlink="">
          <xdr:nvSpPr>
            <xdr:cNvPr id="2135" name="Drop Down 87" hidden="1">
              <a:extLst>
                <a:ext uri="{63B3BB69-23CF-44E3-9099-C40C66FF867C}">
                  <a14:compatExt spid="_x0000_s2135"/>
                </a:ext>
                <a:ext uri="{FF2B5EF4-FFF2-40B4-BE49-F238E27FC236}">
                  <a16:creationId xmlns:a16="http://schemas.microsoft.com/office/drawing/2014/main" id="{3A4CC44F-F1A2-4EF9-A180-FA8239485FB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E8" sqref="E8"/>
    </sheetView>
  </sheetViews>
  <sheetFormatPr baseColWidth="10" defaultColWidth="11.44140625" defaultRowHeight="13.8" x14ac:dyDescent="0.25"/>
  <cols>
    <col min="1" max="2" width="27.5546875" style="62" customWidth="1"/>
    <col min="3" max="3" width="30.44140625" style="62" customWidth="1"/>
    <col min="4" max="16384" width="11.44140625" style="62"/>
  </cols>
  <sheetData>
    <row r="1" spans="1:3" ht="30.75" customHeight="1" x14ac:dyDescent="0.3">
      <c r="A1" s="155" t="s">
        <v>126</v>
      </c>
      <c r="B1" s="156"/>
      <c r="C1" s="156"/>
    </row>
    <row r="2" spans="1:3" ht="51.9" customHeight="1" x14ac:dyDescent="0.25">
      <c r="A2" s="158" t="s">
        <v>150</v>
      </c>
      <c r="B2" s="159"/>
      <c r="C2" s="159"/>
    </row>
    <row r="3" spans="1:3" ht="74.25" customHeight="1" x14ac:dyDescent="0.25">
      <c r="A3" s="157" t="s">
        <v>151</v>
      </c>
      <c r="B3" s="157"/>
      <c r="C3" s="157"/>
    </row>
    <row r="4" spans="1:3" ht="80.400000000000006" customHeight="1" x14ac:dyDescent="0.35">
      <c r="A4" s="157" t="s">
        <v>152</v>
      </c>
      <c r="B4" s="160"/>
      <c r="C4" s="160"/>
    </row>
    <row r="5" spans="1:3" ht="30.45" customHeight="1" x14ac:dyDescent="0.3">
      <c r="A5" s="161"/>
      <c r="B5" s="161"/>
      <c r="C5" s="161"/>
    </row>
    <row r="6" spans="1:3" ht="30.45" customHeight="1" x14ac:dyDescent="0.25">
      <c r="A6" s="63" t="s">
        <v>118</v>
      </c>
    </row>
    <row r="7" spans="1:3" ht="54" customHeight="1" x14ac:dyDescent="0.25">
      <c r="A7" s="153" t="s">
        <v>119</v>
      </c>
      <c r="B7" s="154"/>
      <c r="C7" s="154"/>
    </row>
    <row r="9" spans="1:3" x14ac:dyDescent="0.25">
      <c r="A9" s="64" t="s">
        <v>120</v>
      </c>
      <c r="B9" s="64" t="s">
        <v>121</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65">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18</v>
      </c>
      <c r="H1" s="83">
        <f>COUNTA(A2:G38)</f>
        <v>0</v>
      </c>
    </row>
    <row r="2" spans="1:8" x14ac:dyDescent="0.3">
      <c r="A2" s="189"/>
      <c r="B2" s="189"/>
      <c r="C2" s="189"/>
      <c r="D2" s="189"/>
      <c r="E2" s="189"/>
      <c r="F2" s="189"/>
      <c r="G2" s="189"/>
    </row>
    <row r="3" spans="1:8" x14ac:dyDescent="0.3">
      <c r="A3" s="189"/>
      <c r="B3" s="189"/>
      <c r="C3" s="189"/>
      <c r="D3" s="189"/>
      <c r="E3" s="189"/>
      <c r="F3" s="189"/>
      <c r="G3" s="189"/>
    </row>
    <row r="4" spans="1:8" x14ac:dyDescent="0.3">
      <c r="A4" s="189"/>
      <c r="B4" s="189"/>
      <c r="C4" s="189"/>
      <c r="D4" s="189"/>
      <c r="E4" s="189"/>
      <c r="F4" s="189"/>
      <c r="G4" s="189"/>
    </row>
    <row r="5" spans="1:8" x14ac:dyDescent="0.3">
      <c r="A5" s="189"/>
      <c r="B5" s="189"/>
      <c r="C5" s="189"/>
      <c r="D5" s="189"/>
      <c r="E5" s="189"/>
      <c r="F5" s="189"/>
      <c r="G5" s="189"/>
    </row>
    <row r="6" spans="1:8" x14ac:dyDescent="0.3">
      <c r="A6" s="189"/>
      <c r="B6" s="189"/>
      <c r="C6" s="189"/>
      <c r="D6" s="189"/>
      <c r="E6" s="189"/>
      <c r="F6" s="189"/>
      <c r="G6" s="189"/>
    </row>
    <row r="7" spans="1:8" x14ac:dyDescent="0.3">
      <c r="A7" s="189"/>
      <c r="B7" s="189"/>
      <c r="C7" s="189"/>
      <c r="D7" s="189"/>
      <c r="E7" s="189"/>
      <c r="F7" s="189"/>
      <c r="G7" s="189"/>
    </row>
    <row r="8" spans="1:8" x14ac:dyDescent="0.3">
      <c r="A8" s="189"/>
      <c r="B8" s="189"/>
      <c r="C8" s="189"/>
      <c r="D8" s="189"/>
      <c r="E8" s="189"/>
      <c r="F8" s="189"/>
      <c r="G8" s="189"/>
    </row>
    <row r="9" spans="1:8" x14ac:dyDescent="0.3">
      <c r="A9" s="189"/>
      <c r="B9" s="189"/>
      <c r="C9" s="189"/>
      <c r="D9" s="189"/>
      <c r="E9" s="189"/>
      <c r="F9" s="189"/>
      <c r="G9" s="189"/>
    </row>
    <row r="10" spans="1:8" x14ac:dyDescent="0.3">
      <c r="A10" s="189"/>
      <c r="B10" s="189"/>
      <c r="C10" s="189"/>
      <c r="D10" s="189"/>
      <c r="E10" s="189"/>
      <c r="F10" s="189"/>
      <c r="G10" s="189"/>
    </row>
    <row r="11" spans="1:8" x14ac:dyDescent="0.3">
      <c r="A11" s="189"/>
      <c r="B11" s="189"/>
      <c r="C11" s="189"/>
      <c r="D11" s="189"/>
      <c r="E11" s="189"/>
      <c r="F11" s="189"/>
      <c r="G11" s="189"/>
    </row>
    <row r="12" spans="1:8" x14ac:dyDescent="0.3">
      <c r="A12" s="189"/>
      <c r="B12" s="189"/>
      <c r="C12" s="189"/>
      <c r="D12" s="189"/>
      <c r="E12" s="189"/>
      <c r="F12" s="189"/>
      <c r="G12" s="189"/>
    </row>
    <row r="13" spans="1:8" x14ac:dyDescent="0.3">
      <c r="A13" s="189"/>
      <c r="B13" s="189"/>
      <c r="C13" s="189"/>
      <c r="D13" s="189"/>
      <c r="E13" s="189"/>
      <c r="F13" s="189"/>
      <c r="G13" s="189"/>
    </row>
    <row r="14" spans="1:8" x14ac:dyDescent="0.3">
      <c r="A14" s="189"/>
      <c r="B14" s="189"/>
      <c r="C14" s="189"/>
      <c r="D14" s="189"/>
      <c r="E14" s="189"/>
      <c r="F14" s="189"/>
      <c r="G14" s="189"/>
    </row>
    <row r="15" spans="1:8" x14ac:dyDescent="0.3">
      <c r="A15" s="189"/>
      <c r="B15" s="189"/>
      <c r="C15" s="189"/>
      <c r="D15" s="189"/>
      <c r="E15" s="189"/>
      <c r="F15" s="189"/>
      <c r="G15" s="189"/>
    </row>
    <row r="16" spans="1:8" x14ac:dyDescent="0.3">
      <c r="A16" s="189"/>
      <c r="B16" s="189"/>
      <c r="C16" s="189"/>
      <c r="D16" s="189"/>
      <c r="E16" s="189"/>
      <c r="F16" s="189"/>
      <c r="G16" s="189"/>
    </row>
    <row r="17" spans="1:7" x14ac:dyDescent="0.3">
      <c r="A17" s="189"/>
      <c r="B17" s="189"/>
      <c r="C17" s="189"/>
      <c r="D17" s="189"/>
      <c r="E17" s="189"/>
      <c r="F17" s="189"/>
      <c r="G17" s="189"/>
    </row>
    <row r="18" spans="1:7" x14ac:dyDescent="0.3">
      <c r="A18" s="189"/>
      <c r="B18" s="189"/>
      <c r="C18" s="189"/>
      <c r="D18" s="189"/>
      <c r="E18" s="189"/>
      <c r="F18" s="189"/>
      <c r="G18" s="189"/>
    </row>
    <row r="19" spans="1:7" x14ac:dyDescent="0.3">
      <c r="A19" s="189"/>
      <c r="B19" s="189"/>
      <c r="C19" s="189"/>
      <c r="D19" s="189"/>
      <c r="E19" s="189"/>
      <c r="F19" s="189"/>
      <c r="G19" s="189"/>
    </row>
    <row r="20" spans="1:7" x14ac:dyDescent="0.3">
      <c r="A20" s="189"/>
      <c r="B20" s="189"/>
      <c r="C20" s="189"/>
      <c r="D20" s="189"/>
      <c r="E20" s="189"/>
      <c r="F20" s="189"/>
      <c r="G20" s="189"/>
    </row>
    <row r="21" spans="1:7" x14ac:dyDescent="0.3">
      <c r="A21" s="189"/>
      <c r="B21" s="189"/>
      <c r="C21" s="189"/>
      <c r="D21" s="189"/>
      <c r="E21" s="189"/>
      <c r="F21" s="189"/>
      <c r="G21" s="189"/>
    </row>
    <row r="22" spans="1:7" x14ac:dyDescent="0.3">
      <c r="A22" s="189"/>
      <c r="B22" s="189"/>
      <c r="C22" s="189"/>
      <c r="D22" s="189"/>
      <c r="E22" s="189"/>
      <c r="F22" s="189"/>
      <c r="G22" s="189"/>
    </row>
    <row r="23" spans="1:7" x14ac:dyDescent="0.3">
      <c r="A23" s="189"/>
      <c r="B23" s="189"/>
      <c r="C23" s="189"/>
      <c r="D23" s="189"/>
      <c r="E23" s="189"/>
      <c r="F23" s="189"/>
      <c r="G23" s="189"/>
    </row>
    <row r="24" spans="1:7" x14ac:dyDescent="0.3">
      <c r="A24" s="189"/>
      <c r="B24" s="189"/>
      <c r="C24" s="189"/>
      <c r="D24" s="189"/>
      <c r="E24" s="189"/>
      <c r="F24" s="189"/>
      <c r="G24" s="189"/>
    </row>
    <row r="25" spans="1:7" x14ac:dyDescent="0.3">
      <c r="A25" s="189"/>
      <c r="B25" s="189"/>
      <c r="C25" s="189"/>
      <c r="D25" s="189"/>
      <c r="E25" s="189"/>
      <c r="F25" s="189"/>
      <c r="G25" s="189"/>
    </row>
    <row r="26" spans="1:7" x14ac:dyDescent="0.3">
      <c r="A26" s="189"/>
      <c r="B26" s="189"/>
      <c r="C26" s="189"/>
      <c r="D26" s="189"/>
      <c r="E26" s="189"/>
      <c r="F26" s="189"/>
      <c r="G26" s="189"/>
    </row>
    <row r="27" spans="1:7" x14ac:dyDescent="0.3">
      <c r="A27" s="189"/>
      <c r="B27" s="189"/>
      <c r="C27" s="189"/>
      <c r="D27" s="189"/>
      <c r="E27" s="189"/>
      <c r="F27" s="189"/>
      <c r="G27" s="189"/>
    </row>
    <row r="28" spans="1:7" x14ac:dyDescent="0.3">
      <c r="A28" s="189"/>
      <c r="B28" s="189"/>
      <c r="C28" s="189"/>
      <c r="D28" s="189"/>
      <c r="E28" s="189"/>
      <c r="F28" s="189"/>
      <c r="G28" s="189"/>
    </row>
    <row r="29" spans="1:7" x14ac:dyDescent="0.3">
      <c r="A29" s="189"/>
      <c r="B29" s="189"/>
      <c r="C29" s="189"/>
      <c r="D29" s="189"/>
      <c r="E29" s="189"/>
      <c r="F29" s="189"/>
      <c r="G29" s="189"/>
    </row>
    <row r="30" spans="1:7" x14ac:dyDescent="0.3">
      <c r="A30" s="189"/>
      <c r="B30" s="189"/>
      <c r="C30" s="189"/>
      <c r="D30" s="189"/>
      <c r="E30" s="189"/>
      <c r="F30" s="189"/>
      <c r="G30" s="189"/>
    </row>
    <row r="31" spans="1:7" x14ac:dyDescent="0.3">
      <c r="A31" s="189"/>
      <c r="B31" s="189"/>
      <c r="C31" s="189"/>
      <c r="D31" s="189"/>
      <c r="E31" s="189"/>
      <c r="F31" s="189"/>
      <c r="G31" s="189"/>
    </row>
    <row r="32" spans="1:7" x14ac:dyDescent="0.3">
      <c r="A32" s="189"/>
      <c r="B32" s="189"/>
      <c r="C32" s="189"/>
      <c r="D32" s="189"/>
      <c r="E32" s="189"/>
      <c r="F32" s="189"/>
      <c r="G32" s="189"/>
    </row>
    <row r="33" spans="1:7" x14ac:dyDescent="0.3">
      <c r="A33" s="189"/>
      <c r="B33" s="189"/>
      <c r="C33" s="189"/>
      <c r="D33" s="189"/>
      <c r="E33" s="189"/>
      <c r="F33" s="189"/>
      <c r="G33" s="189"/>
    </row>
    <row r="34" spans="1:7" x14ac:dyDescent="0.3">
      <c r="A34" s="189"/>
      <c r="B34" s="189"/>
      <c r="C34" s="189"/>
      <c r="D34" s="189"/>
      <c r="E34" s="189"/>
      <c r="F34" s="189"/>
      <c r="G34" s="189"/>
    </row>
    <row r="35" spans="1:7" x14ac:dyDescent="0.3">
      <c r="A35" s="189"/>
      <c r="B35" s="189"/>
      <c r="C35" s="189"/>
      <c r="D35" s="189"/>
      <c r="E35" s="189"/>
      <c r="F35" s="189"/>
      <c r="G35" s="189"/>
    </row>
    <row r="36" spans="1:7" x14ac:dyDescent="0.3">
      <c r="A36" s="189"/>
      <c r="B36" s="189"/>
      <c r="C36" s="189"/>
      <c r="D36" s="189"/>
      <c r="E36" s="189"/>
      <c r="F36" s="189"/>
      <c r="G36" s="189"/>
    </row>
    <row r="37" spans="1:7" x14ac:dyDescent="0.3">
      <c r="A37" s="189"/>
      <c r="B37" s="189"/>
      <c r="C37" s="189"/>
      <c r="D37" s="189"/>
      <c r="E37" s="189"/>
      <c r="F37" s="189"/>
      <c r="G37" s="189"/>
    </row>
    <row r="38" spans="1:7" x14ac:dyDescent="0.3">
      <c r="A38" s="189"/>
      <c r="B38" s="189"/>
      <c r="C38" s="189"/>
      <c r="D38" s="189"/>
      <c r="E38" s="189"/>
      <c r="F38" s="189"/>
      <c r="G38" s="189"/>
    </row>
  </sheetData>
  <sheetProtection algorithmName="SHA-512" hashValue="BoqoR/x8fSXAEohz8/ExEdLBqDziwnAMcaZINsy1jbfpDVNXimkydYQlojWL3G7ZtIsUgo0QfB926fJr7Ev/tA==" saltValue="s/3WsXgngYCvdxhQFM3a/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workbookViewId="0">
      <selection activeCell="A2" sqref="A2:G2"/>
    </sheetView>
  </sheetViews>
  <sheetFormatPr baseColWidth="10" defaultColWidth="11.44140625" defaultRowHeight="15.6" x14ac:dyDescent="0.3"/>
  <cols>
    <col min="1" max="1" width="13.109375" style="116" customWidth="1"/>
    <col min="2" max="2" width="53" style="116" bestFit="1" customWidth="1"/>
    <col min="3" max="16384" width="11.44140625" style="116"/>
  </cols>
  <sheetData>
    <row r="1" spans="1:5" ht="16.2" thickBot="1" x14ac:dyDescent="0.35">
      <c r="A1" s="125" t="s">
        <v>364</v>
      </c>
      <c r="B1" s="124">
        <v>12</v>
      </c>
      <c r="C1" s="123">
        <f>MAX($A$3:$A$25)-1</f>
        <v>11</v>
      </c>
    </row>
    <row r="2" spans="1:5" ht="16.2" thickTop="1" x14ac:dyDescent="0.3">
      <c r="A2" s="122" t="s">
        <v>35</v>
      </c>
      <c r="B2" s="121" t="s">
        <v>36</v>
      </c>
      <c r="C2" s="116" t="s">
        <v>372</v>
      </c>
    </row>
    <row r="3" spans="1:5" ht="55.2" x14ac:dyDescent="0.3">
      <c r="A3" s="109">
        <v>1</v>
      </c>
      <c r="B3" s="102" t="s">
        <v>371</v>
      </c>
      <c r="C3" s="120"/>
      <c r="E3" s="119"/>
    </row>
    <row r="4" spans="1:5" ht="55.2" x14ac:dyDescent="0.3">
      <c r="A4" s="109">
        <v>2</v>
      </c>
      <c r="B4" s="102" t="s">
        <v>370</v>
      </c>
      <c r="C4" s="110"/>
    </row>
    <row r="5" spans="1:5" x14ac:dyDescent="0.3">
      <c r="A5" s="109">
        <v>3</v>
      </c>
      <c r="B5" s="111" t="s">
        <v>159</v>
      </c>
      <c r="C5" s="110"/>
    </row>
    <row r="6" spans="1:5" x14ac:dyDescent="0.3">
      <c r="A6" s="109">
        <v>4</v>
      </c>
      <c r="B6" s="111" t="s">
        <v>160</v>
      </c>
      <c r="C6" s="112"/>
    </row>
    <row r="7" spans="1:5" ht="28.2" x14ac:dyDescent="0.3">
      <c r="A7" s="109">
        <v>5</v>
      </c>
      <c r="B7" s="117" t="s">
        <v>369</v>
      </c>
      <c r="C7" s="116" t="s">
        <v>39</v>
      </c>
    </row>
    <row r="8" spans="1:5" x14ac:dyDescent="0.3">
      <c r="A8" s="109">
        <v>6</v>
      </c>
      <c r="B8" s="117" t="s">
        <v>368</v>
      </c>
    </row>
    <row r="9" spans="1:5" x14ac:dyDescent="0.3">
      <c r="A9" s="109">
        <v>7</v>
      </c>
      <c r="B9" s="117" t="s">
        <v>367</v>
      </c>
    </row>
    <row r="10" spans="1:5" ht="28.2" x14ac:dyDescent="0.3">
      <c r="A10" s="109">
        <v>8</v>
      </c>
      <c r="B10" s="117" t="s">
        <v>366</v>
      </c>
    </row>
    <row r="11" spans="1:5" ht="17.399999999999999" x14ac:dyDescent="0.3">
      <c r="A11" s="109">
        <v>9</v>
      </c>
      <c r="B11" s="118" t="s">
        <v>365</v>
      </c>
    </row>
    <row r="12" spans="1:5" x14ac:dyDescent="0.3">
      <c r="A12" s="109">
        <v>10</v>
      </c>
      <c r="B12" s="118" t="s">
        <v>402</v>
      </c>
    </row>
    <row r="13" spans="1:5" x14ac:dyDescent="0.3">
      <c r="A13" s="109">
        <v>11</v>
      </c>
      <c r="B13" s="117" t="s">
        <v>323</v>
      </c>
    </row>
    <row r="14" spans="1:5" x14ac:dyDescent="0.3">
      <c r="A14" s="109">
        <v>12</v>
      </c>
      <c r="B14" s="100" t="s">
        <v>322</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1"/>
  <sheetViews>
    <sheetView workbookViewId="0">
      <selection activeCell="A2" sqref="A2:G2"/>
    </sheetView>
  </sheetViews>
  <sheetFormatPr baseColWidth="10" defaultColWidth="11.44140625" defaultRowHeight="15.6" x14ac:dyDescent="0.3"/>
  <cols>
    <col min="1" max="1" width="21.44140625" style="136" customWidth="1"/>
    <col min="2" max="2" width="81.109375" style="136" customWidth="1"/>
    <col min="3" max="16384" width="11.44140625" style="136"/>
  </cols>
  <sheetData>
    <row r="1" spans="1:3" ht="16.2" thickBot="1" x14ac:dyDescent="0.35">
      <c r="A1" s="146" t="s">
        <v>384</v>
      </c>
      <c r="B1" s="145">
        <v>9</v>
      </c>
      <c r="C1" s="144">
        <f>MAX($A$3:$A$11)-1</f>
        <v>8</v>
      </c>
    </row>
    <row r="2" spans="1:3" ht="16.2" thickTop="1" x14ac:dyDescent="0.3">
      <c r="A2" s="143" t="s">
        <v>35</v>
      </c>
      <c r="B2" s="142" t="s">
        <v>36</v>
      </c>
      <c r="C2" s="136" t="s">
        <v>372</v>
      </c>
    </row>
    <row r="3" spans="1:3" x14ac:dyDescent="0.3">
      <c r="A3" s="138">
        <v>1</v>
      </c>
      <c r="B3" s="137" t="s">
        <v>411</v>
      </c>
      <c r="C3" s="141"/>
    </row>
    <row r="4" spans="1:3" x14ac:dyDescent="0.3">
      <c r="A4" s="138">
        <v>2</v>
      </c>
      <c r="B4" s="137" t="s">
        <v>412</v>
      </c>
      <c r="C4" s="140" t="s">
        <v>39</v>
      </c>
    </row>
    <row r="5" spans="1:3" x14ac:dyDescent="0.3">
      <c r="A5" s="138">
        <v>3</v>
      </c>
      <c r="B5" s="137" t="s">
        <v>160</v>
      </c>
      <c r="C5" s="140"/>
    </row>
    <row r="6" spans="1:3" x14ac:dyDescent="0.3">
      <c r="A6" s="138">
        <v>4</v>
      </c>
      <c r="B6" s="137" t="s">
        <v>383</v>
      </c>
      <c r="C6" s="140"/>
    </row>
    <row r="7" spans="1:3" x14ac:dyDescent="0.3">
      <c r="A7" s="138">
        <v>5</v>
      </c>
      <c r="B7" s="137" t="s">
        <v>409</v>
      </c>
      <c r="C7" s="140"/>
    </row>
    <row r="8" spans="1:3" x14ac:dyDescent="0.3">
      <c r="A8" s="138">
        <v>6</v>
      </c>
      <c r="B8" s="148" t="s">
        <v>410</v>
      </c>
      <c r="C8" s="140"/>
    </row>
    <row r="9" spans="1:3" x14ac:dyDescent="0.3">
      <c r="A9" s="138">
        <v>7</v>
      </c>
      <c r="B9" s="137" t="s">
        <v>73</v>
      </c>
      <c r="C9" s="140"/>
    </row>
    <row r="10" spans="1:3" x14ac:dyDescent="0.3">
      <c r="A10" s="138">
        <v>8</v>
      </c>
      <c r="B10" s="137" t="s">
        <v>323</v>
      </c>
      <c r="C10" s="139"/>
    </row>
    <row r="11" spans="1:3" x14ac:dyDescent="0.3">
      <c r="A11" s="138">
        <v>9</v>
      </c>
      <c r="B11" s="100" t="s">
        <v>322</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4140625" defaultRowHeight="13.2" x14ac:dyDescent="0.25"/>
  <cols>
    <col min="1" max="1" width="13.109375" style="128" customWidth="1"/>
    <col min="2" max="2" width="62" style="128" customWidth="1"/>
    <col min="3" max="16384" width="11.44140625" style="128"/>
  </cols>
  <sheetData>
    <row r="1" spans="1:3" ht="27" thickBot="1" x14ac:dyDescent="0.3">
      <c r="A1" s="126" t="s">
        <v>373</v>
      </c>
      <c r="B1" s="127">
        <v>16</v>
      </c>
      <c r="C1" s="128">
        <f>MAX(A3:A18)-1</f>
        <v>15</v>
      </c>
    </row>
    <row r="2" spans="1:3" ht="13.8" thickTop="1" x14ac:dyDescent="0.25">
      <c r="A2" s="129" t="s">
        <v>35</v>
      </c>
      <c r="B2" s="129" t="s">
        <v>36</v>
      </c>
      <c r="C2" s="128" t="s">
        <v>37</v>
      </c>
    </row>
    <row r="3" spans="1:3" x14ac:dyDescent="0.25">
      <c r="A3" s="130">
        <v>1</v>
      </c>
      <c r="B3" s="131" t="s">
        <v>374</v>
      </c>
      <c r="C3" s="132"/>
    </row>
    <row r="4" spans="1:3" x14ac:dyDescent="0.25">
      <c r="A4" s="130">
        <v>2</v>
      </c>
      <c r="B4" s="131" t="s">
        <v>375</v>
      </c>
      <c r="C4" s="133" t="s">
        <v>39</v>
      </c>
    </row>
    <row r="5" spans="1:3" x14ac:dyDescent="0.25">
      <c r="A5" s="130">
        <v>3</v>
      </c>
      <c r="B5" s="131" t="s">
        <v>376</v>
      </c>
      <c r="C5" s="133"/>
    </row>
    <row r="6" spans="1:3" x14ac:dyDescent="0.25">
      <c r="A6" s="130">
        <v>4</v>
      </c>
      <c r="B6" s="131" t="s">
        <v>377</v>
      </c>
      <c r="C6" s="134" t="s">
        <v>39</v>
      </c>
    </row>
    <row r="7" spans="1:3" x14ac:dyDescent="0.25">
      <c r="A7" s="130">
        <v>5</v>
      </c>
      <c r="B7" s="131" t="s">
        <v>378</v>
      </c>
      <c r="C7" s="134"/>
    </row>
    <row r="8" spans="1:3" ht="26.4" x14ac:dyDescent="0.25">
      <c r="A8" s="130">
        <v>6</v>
      </c>
      <c r="B8" s="131" t="s">
        <v>379</v>
      </c>
      <c r="C8" s="133" t="s">
        <v>39</v>
      </c>
    </row>
    <row r="9" spans="1:3" x14ac:dyDescent="0.25">
      <c r="A9" s="130">
        <v>7</v>
      </c>
      <c r="B9" s="131" t="s">
        <v>380</v>
      </c>
      <c r="C9" s="133"/>
    </row>
    <row r="10" spans="1:3" x14ac:dyDescent="0.25">
      <c r="A10" s="130">
        <v>8</v>
      </c>
      <c r="B10" s="131" t="s">
        <v>381</v>
      </c>
      <c r="C10" s="133"/>
    </row>
    <row r="11" spans="1:3" x14ac:dyDescent="0.25">
      <c r="A11" s="130">
        <v>9</v>
      </c>
      <c r="B11" s="131" t="s">
        <v>382</v>
      </c>
      <c r="C11" s="133"/>
    </row>
    <row r="12" spans="1:3" x14ac:dyDescent="0.25">
      <c r="A12" s="130">
        <v>10</v>
      </c>
      <c r="B12" s="131" t="s">
        <v>64</v>
      </c>
      <c r="C12" s="133"/>
    </row>
    <row r="13" spans="1:3" x14ac:dyDescent="0.25">
      <c r="A13" s="130">
        <v>11</v>
      </c>
      <c r="B13" s="131" t="s">
        <v>386</v>
      </c>
      <c r="C13" s="133"/>
    </row>
    <row r="14" spans="1:3" x14ac:dyDescent="0.25">
      <c r="A14" s="130">
        <v>12</v>
      </c>
      <c r="B14" s="131" t="s">
        <v>387</v>
      </c>
      <c r="C14" s="133"/>
    </row>
    <row r="15" spans="1:3" x14ac:dyDescent="0.25">
      <c r="A15" s="130">
        <v>13</v>
      </c>
      <c r="B15" s="131" t="s">
        <v>388</v>
      </c>
      <c r="C15" s="133"/>
    </row>
    <row r="16" spans="1:3" x14ac:dyDescent="0.25">
      <c r="A16" s="130">
        <v>14</v>
      </c>
      <c r="B16" s="131" t="s">
        <v>428</v>
      </c>
      <c r="C16" s="133"/>
    </row>
    <row r="17" spans="1:3" x14ac:dyDescent="0.25">
      <c r="A17" s="130">
        <v>15</v>
      </c>
      <c r="B17" s="135" t="s">
        <v>4</v>
      </c>
      <c r="C17" s="133"/>
    </row>
    <row r="18" spans="1:3" x14ac:dyDescent="0.25">
      <c r="A18" s="130">
        <v>16</v>
      </c>
      <c r="B18" s="131" t="s">
        <v>322</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C28"/>
  <sheetViews>
    <sheetView workbookViewId="0">
      <selection activeCell="A2" sqref="A2:G2"/>
    </sheetView>
  </sheetViews>
  <sheetFormatPr baseColWidth="10" defaultColWidth="11.44140625" defaultRowHeight="13.8" x14ac:dyDescent="0.25"/>
  <cols>
    <col min="1" max="1" width="24.44140625" style="22" customWidth="1"/>
    <col min="2" max="2" width="55.109375" style="22" customWidth="1"/>
    <col min="3" max="16384" width="11.44140625" style="22"/>
  </cols>
  <sheetData>
    <row r="1" spans="1:3" ht="14.4" thickBot="1" x14ac:dyDescent="0.3">
      <c r="A1" s="41" t="s">
        <v>45</v>
      </c>
      <c r="B1" s="37">
        <v>26</v>
      </c>
      <c r="C1" s="22">
        <f>MAX($A$3:$A$28)-1</f>
        <v>25</v>
      </c>
    </row>
    <row r="2" spans="1:3" ht="14.4" thickTop="1" x14ac:dyDescent="0.25">
      <c r="A2" s="49"/>
      <c r="B2" s="24" t="s">
        <v>36</v>
      </c>
      <c r="C2" s="22" t="s">
        <v>38</v>
      </c>
    </row>
    <row r="3" spans="1:3" x14ac:dyDescent="0.25">
      <c r="A3" s="29">
        <v>1</v>
      </c>
      <c r="B3" s="70" t="s">
        <v>90</v>
      </c>
      <c r="C3" s="50"/>
    </row>
    <row r="4" spans="1:3" x14ac:dyDescent="0.25">
      <c r="A4" s="29">
        <v>2</v>
      </c>
      <c r="B4" s="70" t="s">
        <v>91</v>
      </c>
      <c r="C4" s="36" t="s">
        <v>39</v>
      </c>
    </row>
    <row r="5" spans="1:3" x14ac:dyDescent="0.25">
      <c r="A5" s="29">
        <v>3</v>
      </c>
      <c r="B5" s="70" t="s">
        <v>93</v>
      </c>
      <c r="C5" s="36"/>
    </row>
    <row r="6" spans="1:3" x14ac:dyDescent="0.25">
      <c r="A6" s="29">
        <v>4</v>
      </c>
      <c r="B6" s="70" t="s">
        <v>92</v>
      </c>
      <c r="C6" s="36" t="s">
        <v>39</v>
      </c>
    </row>
    <row r="7" spans="1:3" x14ac:dyDescent="0.25">
      <c r="A7" s="29">
        <v>5</v>
      </c>
      <c r="B7" s="70" t="s">
        <v>64</v>
      </c>
      <c r="C7" s="36"/>
    </row>
    <row r="8" spans="1:3" x14ac:dyDescent="0.25">
      <c r="A8" s="29">
        <v>6</v>
      </c>
      <c r="B8" s="70" t="s">
        <v>89</v>
      </c>
      <c r="C8" s="36"/>
    </row>
    <row r="9" spans="1:3" x14ac:dyDescent="0.25">
      <c r="A9" s="29">
        <v>7</v>
      </c>
      <c r="B9" s="70" t="s">
        <v>66</v>
      </c>
      <c r="C9" s="36"/>
    </row>
    <row r="10" spans="1:3" x14ac:dyDescent="0.25">
      <c r="A10" s="29">
        <v>8</v>
      </c>
      <c r="B10" s="70" t="s">
        <v>68</v>
      </c>
      <c r="C10" s="36"/>
    </row>
    <row r="11" spans="1:3" x14ac:dyDescent="0.25">
      <c r="A11" s="29">
        <v>9</v>
      </c>
      <c r="B11" s="70" t="s">
        <v>65</v>
      </c>
      <c r="C11" s="36"/>
    </row>
    <row r="12" spans="1:3" x14ac:dyDescent="0.25">
      <c r="A12" s="29">
        <v>10</v>
      </c>
      <c r="B12" s="70" t="s">
        <v>67</v>
      </c>
      <c r="C12" s="36"/>
    </row>
    <row r="13" spans="1:3" ht="27.6" x14ac:dyDescent="0.25">
      <c r="A13" s="29">
        <v>11</v>
      </c>
      <c r="B13" s="70" t="s">
        <v>162</v>
      </c>
      <c r="C13" s="36"/>
    </row>
    <row r="14" spans="1:3" x14ac:dyDescent="0.25">
      <c r="A14" s="29">
        <v>12</v>
      </c>
      <c r="B14" s="70" t="s">
        <v>216</v>
      </c>
      <c r="C14" s="36"/>
    </row>
    <row r="15" spans="1:3" x14ac:dyDescent="0.25">
      <c r="A15" s="29">
        <v>13</v>
      </c>
      <c r="B15" s="70" t="s">
        <v>239</v>
      </c>
      <c r="C15" s="36"/>
    </row>
    <row r="16" spans="1:3" x14ac:dyDescent="0.25">
      <c r="A16" s="29">
        <v>14</v>
      </c>
      <c r="B16" s="70" t="s">
        <v>247</v>
      </c>
      <c r="C16" s="36"/>
    </row>
    <row r="17" spans="1:3" ht="41.4" x14ac:dyDescent="0.25">
      <c r="A17" s="29">
        <v>15</v>
      </c>
      <c r="B17" s="70" t="s">
        <v>252</v>
      </c>
      <c r="C17" s="36"/>
    </row>
    <row r="18" spans="1:3" ht="27.6" x14ac:dyDescent="0.25">
      <c r="A18" s="29">
        <v>16</v>
      </c>
      <c r="B18" s="70" t="s">
        <v>285</v>
      </c>
      <c r="C18" s="36"/>
    </row>
    <row r="19" spans="1:3" x14ac:dyDescent="0.25">
      <c r="A19" s="29">
        <v>17</v>
      </c>
      <c r="B19" s="70" t="s">
        <v>308</v>
      </c>
      <c r="C19" s="36"/>
    </row>
    <row r="20" spans="1:3" x14ac:dyDescent="0.25">
      <c r="A20" s="29">
        <v>18</v>
      </c>
      <c r="B20" s="70" t="s">
        <v>337</v>
      </c>
      <c r="C20" s="36"/>
    </row>
    <row r="21" spans="1:3" x14ac:dyDescent="0.25">
      <c r="A21" s="29">
        <v>19</v>
      </c>
      <c r="B21" s="70" t="s">
        <v>392</v>
      </c>
      <c r="C21" s="36"/>
    </row>
    <row r="22" spans="1:3" x14ac:dyDescent="0.25">
      <c r="A22" s="29">
        <v>20</v>
      </c>
      <c r="B22" s="70" t="s">
        <v>359</v>
      </c>
      <c r="C22" s="36"/>
    </row>
    <row r="23" spans="1:3" x14ac:dyDescent="0.25">
      <c r="A23" s="29">
        <v>21</v>
      </c>
      <c r="B23" s="70" t="s">
        <v>389</v>
      </c>
      <c r="C23" s="36"/>
    </row>
    <row r="24" spans="1:3" x14ac:dyDescent="0.25">
      <c r="A24" s="29">
        <v>22</v>
      </c>
      <c r="B24" s="70" t="s">
        <v>390</v>
      </c>
      <c r="C24" s="36"/>
    </row>
    <row r="25" spans="1:3" x14ac:dyDescent="0.25">
      <c r="A25" s="29">
        <v>23</v>
      </c>
      <c r="B25" s="70" t="s">
        <v>391</v>
      </c>
      <c r="C25" s="36"/>
    </row>
    <row r="26" spans="1:3" x14ac:dyDescent="0.25">
      <c r="A26" s="29">
        <v>24</v>
      </c>
      <c r="B26" s="70" t="s">
        <v>429</v>
      </c>
      <c r="C26" s="36"/>
    </row>
    <row r="27" spans="1:3" x14ac:dyDescent="0.25">
      <c r="A27" s="29">
        <v>25</v>
      </c>
      <c r="B27" s="70" t="s">
        <v>4</v>
      </c>
      <c r="C27" s="50"/>
    </row>
    <row r="28" spans="1:3" ht="15.6" x14ac:dyDescent="0.3">
      <c r="A28" s="29">
        <v>26</v>
      </c>
      <c r="B28"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18"/>
  <sheetViews>
    <sheetView workbookViewId="0">
      <selection activeCell="A2" sqref="A2:G2"/>
    </sheetView>
  </sheetViews>
  <sheetFormatPr baseColWidth="10" defaultColWidth="11.44140625" defaultRowHeight="15.6" x14ac:dyDescent="0.3"/>
  <cols>
    <col min="1" max="1" width="13.109375" style="23" customWidth="1"/>
    <col min="2" max="2" width="62.88671875" style="23" customWidth="1"/>
    <col min="3" max="16384" width="11.44140625" style="23"/>
  </cols>
  <sheetData>
    <row r="1" spans="1:3" ht="16.2" thickBot="1" x14ac:dyDescent="0.35">
      <c r="A1" s="23" t="s">
        <v>43</v>
      </c>
      <c r="B1" s="38">
        <v>16</v>
      </c>
      <c r="C1" s="23">
        <f>MAX($A$3:$A$18)-1</f>
        <v>15</v>
      </c>
    </row>
    <row r="2" spans="1:3" ht="16.2" thickTop="1" x14ac:dyDescent="0.3">
      <c r="A2" s="30" t="s">
        <v>35</v>
      </c>
      <c r="B2" s="30" t="s">
        <v>36</v>
      </c>
      <c r="C2" s="23" t="s">
        <v>37</v>
      </c>
    </row>
    <row r="3" spans="1:3" x14ac:dyDescent="0.3">
      <c r="A3" s="25">
        <v>1</v>
      </c>
      <c r="B3" s="51" t="s">
        <v>132</v>
      </c>
      <c r="C3" s="52"/>
    </row>
    <row r="4" spans="1:3" x14ac:dyDescent="0.3">
      <c r="A4" s="25">
        <v>2</v>
      </c>
      <c r="B4" s="51" t="s">
        <v>133</v>
      </c>
      <c r="C4" s="23" t="s">
        <v>39</v>
      </c>
    </row>
    <row r="5" spans="1:3" x14ac:dyDescent="0.3">
      <c r="A5" s="25">
        <v>3</v>
      </c>
      <c r="B5" s="51" t="s">
        <v>131</v>
      </c>
    </row>
    <row r="6" spans="1:3" x14ac:dyDescent="0.3">
      <c r="A6" s="25">
        <v>4</v>
      </c>
      <c r="B6" s="51" t="s">
        <v>69</v>
      </c>
      <c r="C6" s="53"/>
    </row>
    <row r="7" spans="1:3" x14ac:dyDescent="0.3">
      <c r="A7" s="25">
        <v>5</v>
      </c>
      <c r="B7" s="51" t="s">
        <v>70</v>
      </c>
      <c r="C7" s="53"/>
    </row>
    <row r="8" spans="1:3" x14ac:dyDescent="0.3">
      <c r="A8" s="25">
        <v>6</v>
      </c>
      <c r="B8" s="51" t="s">
        <v>104</v>
      </c>
      <c r="C8" s="53"/>
    </row>
    <row r="9" spans="1:3" x14ac:dyDescent="0.3">
      <c r="A9" s="25">
        <v>7</v>
      </c>
      <c r="B9" s="51" t="s">
        <v>214</v>
      </c>
      <c r="C9" s="53"/>
    </row>
    <row r="10" spans="1:3" x14ac:dyDescent="0.3">
      <c r="A10" s="25">
        <v>8</v>
      </c>
      <c r="B10" s="51" t="s">
        <v>215</v>
      </c>
      <c r="C10" s="53"/>
    </row>
    <row r="11" spans="1:3" x14ac:dyDescent="0.3">
      <c r="A11" s="25">
        <v>9</v>
      </c>
      <c r="B11" s="51" t="s">
        <v>248</v>
      </c>
      <c r="C11" s="53"/>
    </row>
    <row r="12" spans="1:3" x14ac:dyDescent="0.3">
      <c r="A12" s="25">
        <v>10</v>
      </c>
      <c r="B12" s="51" t="s">
        <v>330</v>
      </c>
      <c r="C12" s="53"/>
    </row>
    <row r="13" spans="1:3" x14ac:dyDescent="0.3">
      <c r="A13" s="25">
        <v>11</v>
      </c>
      <c r="B13" s="51" t="s">
        <v>338</v>
      </c>
      <c r="C13" s="53"/>
    </row>
    <row r="14" spans="1:3" x14ac:dyDescent="0.3">
      <c r="A14" s="25">
        <v>12</v>
      </c>
      <c r="B14" s="51" t="s">
        <v>339</v>
      </c>
      <c r="C14" s="53"/>
    </row>
    <row r="15" spans="1:3" x14ac:dyDescent="0.3">
      <c r="A15" s="25">
        <v>13</v>
      </c>
      <c r="B15" s="51" t="s">
        <v>356</v>
      </c>
      <c r="C15" s="53"/>
    </row>
    <row r="16" spans="1:3" x14ac:dyDescent="0.3">
      <c r="A16" s="25">
        <v>14</v>
      </c>
      <c r="B16" s="51" t="s">
        <v>393</v>
      </c>
      <c r="C16" s="53"/>
    </row>
    <row r="17" spans="1:2" x14ac:dyDescent="0.3">
      <c r="A17" s="25">
        <v>15</v>
      </c>
      <c r="B17" s="25" t="s">
        <v>4</v>
      </c>
    </row>
    <row r="18" spans="1:2" x14ac:dyDescent="0.3">
      <c r="A18" s="25">
        <v>16</v>
      </c>
      <c r="B18"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18"/>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78.599999999999994" thickBot="1" x14ac:dyDescent="0.35">
      <c r="A1" s="34" t="s">
        <v>289</v>
      </c>
      <c r="B1" s="38">
        <v>16</v>
      </c>
      <c r="C1" s="23">
        <f>MAX($A$3:$A$18)-1</f>
        <v>15</v>
      </c>
    </row>
    <row r="2" spans="1:3" ht="16.2" thickTop="1" x14ac:dyDescent="0.3">
      <c r="A2" s="30" t="s">
        <v>35</v>
      </c>
      <c r="B2" s="30" t="s">
        <v>36</v>
      </c>
      <c r="C2" s="23" t="s">
        <v>37</v>
      </c>
    </row>
    <row r="3" spans="1:3" x14ac:dyDescent="0.3">
      <c r="A3" s="29">
        <v>1</v>
      </c>
      <c r="B3" s="70" t="s">
        <v>127</v>
      </c>
      <c r="C3" s="35"/>
    </row>
    <row r="4" spans="1:3" x14ac:dyDescent="0.3">
      <c r="A4" s="29">
        <v>2</v>
      </c>
      <c r="B4" s="70" t="s">
        <v>128</v>
      </c>
      <c r="C4" s="22" t="s">
        <v>39</v>
      </c>
    </row>
    <row r="5" spans="1:3" x14ac:dyDescent="0.3">
      <c r="A5" s="29">
        <v>3</v>
      </c>
      <c r="B5" s="70" t="s">
        <v>99</v>
      </c>
      <c r="C5" s="22"/>
    </row>
    <row r="6" spans="1:3" x14ac:dyDescent="0.3">
      <c r="A6" s="29">
        <v>4</v>
      </c>
      <c r="B6" s="70" t="s">
        <v>100</v>
      </c>
      <c r="C6" s="22" t="s">
        <v>39</v>
      </c>
    </row>
    <row r="7" spans="1:3" x14ac:dyDescent="0.3">
      <c r="A7" s="29">
        <v>5</v>
      </c>
      <c r="B7" s="70" t="s">
        <v>71</v>
      </c>
      <c r="C7" s="22"/>
    </row>
    <row r="8" spans="1:3" x14ac:dyDescent="0.3">
      <c r="A8" s="29">
        <v>6</v>
      </c>
      <c r="B8" s="70" t="s">
        <v>129</v>
      </c>
      <c r="C8" s="36"/>
    </row>
    <row r="9" spans="1:3" x14ac:dyDescent="0.3">
      <c r="A9" s="29">
        <v>7</v>
      </c>
      <c r="B9" s="70" t="s">
        <v>72</v>
      </c>
      <c r="C9" s="36"/>
    </row>
    <row r="10" spans="1:3" x14ac:dyDescent="0.3">
      <c r="A10" s="29">
        <v>8</v>
      </c>
      <c r="B10" s="70" t="s">
        <v>175</v>
      </c>
      <c r="C10" s="36"/>
    </row>
    <row r="11" spans="1:3" x14ac:dyDescent="0.3">
      <c r="A11" s="29">
        <v>9</v>
      </c>
      <c r="B11" s="70" t="s">
        <v>238</v>
      </c>
      <c r="C11" s="36"/>
    </row>
    <row r="12" spans="1:3" x14ac:dyDescent="0.3">
      <c r="A12" s="29">
        <v>10</v>
      </c>
      <c r="B12" s="70" t="s">
        <v>253</v>
      </c>
      <c r="C12" s="36"/>
    </row>
    <row r="13" spans="1:3" x14ac:dyDescent="0.3">
      <c r="A13" s="29">
        <v>11</v>
      </c>
      <c r="B13" s="70" t="s">
        <v>287</v>
      </c>
      <c r="C13" s="36"/>
    </row>
    <row r="14" spans="1:3" x14ac:dyDescent="0.3">
      <c r="A14" s="29">
        <v>12</v>
      </c>
      <c r="B14" s="70" t="s">
        <v>288</v>
      </c>
      <c r="C14" s="36"/>
    </row>
    <row r="15" spans="1:3" x14ac:dyDescent="0.3">
      <c r="A15" s="29">
        <v>13</v>
      </c>
      <c r="B15" s="70" t="s">
        <v>351</v>
      </c>
    </row>
    <row r="16" spans="1:3" x14ac:dyDescent="0.3">
      <c r="A16" s="29">
        <v>14</v>
      </c>
      <c r="B16" s="70" t="s">
        <v>394</v>
      </c>
    </row>
    <row r="17" spans="1:2" x14ac:dyDescent="0.3">
      <c r="A17" s="29">
        <v>15</v>
      </c>
      <c r="B17" s="70" t="s">
        <v>4</v>
      </c>
    </row>
    <row r="18" spans="1:2" x14ac:dyDescent="0.3">
      <c r="A18" s="29">
        <v>16</v>
      </c>
      <c r="B18"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D42"/>
  <sheetViews>
    <sheetView topLeftCell="A10" workbookViewId="0">
      <selection activeCell="A2" sqref="A2:G2"/>
    </sheetView>
  </sheetViews>
  <sheetFormatPr baseColWidth="10" defaultColWidth="11.44140625" defaultRowHeight="15.6" x14ac:dyDescent="0.3"/>
  <cols>
    <col min="1" max="1" width="13.109375" style="23" customWidth="1"/>
    <col min="2" max="2" width="55.109375" style="22" customWidth="1"/>
    <col min="3" max="16384" width="11.44140625" style="23"/>
  </cols>
  <sheetData>
    <row r="1" spans="1:4" ht="28.2" thickBot="1" x14ac:dyDescent="0.35">
      <c r="A1" s="41" t="s">
        <v>48</v>
      </c>
      <c r="B1" s="37">
        <v>40</v>
      </c>
      <c r="C1" s="23">
        <f>MAX($A$3:$A$42)-1</f>
        <v>39</v>
      </c>
    </row>
    <row r="2" spans="1:4" ht="16.2" thickTop="1" x14ac:dyDescent="0.3">
      <c r="A2" s="30" t="s">
        <v>35</v>
      </c>
      <c r="B2" s="24" t="s">
        <v>36</v>
      </c>
      <c r="C2" s="23" t="s">
        <v>37</v>
      </c>
    </row>
    <row r="3" spans="1:4" x14ac:dyDescent="0.3">
      <c r="A3" s="46">
        <v>1</v>
      </c>
      <c r="B3" s="46" t="s">
        <v>240</v>
      </c>
      <c r="C3" s="47"/>
    </row>
    <row r="4" spans="1:4" x14ac:dyDescent="0.3">
      <c r="A4" s="46">
        <v>2</v>
      </c>
      <c r="B4" s="46" t="s">
        <v>241</v>
      </c>
      <c r="C4" s="48" t="s">
        <v>39</v>
      </c>
      <c r="D4" s="28"/>
    </row>
    <row r="5" spans="1:4" x14ac:dyDescent="0.3">
      <c r="A5" s="46">
        <v>3</v>
      </c>
      <c r="B5" s="46" t="s">
        <v>158</v>
      </c>
      <c r="C5" s="48"/>
      <c r="D5" s="28"/>
    </row>
    <row r="6" spans="1:4" x14ac:dyDescent="0.3">
      <c r="A6" s="46">
        <v>4</v>
      </c>
      <c r="B6" s="46" t="s">
        <v>130</v>
      </c>
      <c r="C6" s="48" t="s">
        <v>39</v>
      </c>
      <c r="D6" s="28"/>
    </row>
    <row r="7" spans="1:4" ht="26.4" x14ac:dyDescent="0.3">
      <c r="A7" s="46">
        <v>5</v>
      </c>
      <c r="B7" s="46" t="s">
        <v>405</v>
      </c>
      <c r="C7" s="48"/>
      <c r="D7" s="28"/>
    </row>
    <row r="8" spans="1:4" ht="26.4" x14ac:dyDescent="0.3">
      <c r="A8" s="46">
        <v>6</v>
      </c>
      <c r="B8" s="46" t="s">
        <v>180</v>
      </c>
      <c r="C8" s="48"/>
      <c r="D8" s="28"/>
    </row>
    <row r="9" spans="1:4" ht="26.4" x14ac:dyDescent="0.3">
      <c r="A9" s="46">
        <v>7</v>
      </c>
      <c r="B9" s="46" t="s">
        <v>177</v>
      </c>
      <c r="C9" s="48"/>
      <c r="D9" s="28"/>
    </row>
    <row r="10" spans="1:4" x14ac:dyDescent="0.3">
      <c r="A10" s="46">
        <v>8</v>
      </c>
      <c r="B10" s="46" t="s">
        <v>178</v>
      </c>
      <c r="C10" s="48"/>
      <c r="D10" s="28"/>
    </row>
    <row r="11" spans="1:4" x14ac:dyDescent="0.3">
      <c r="A11" s="46">
        <v>9</v>
      </c>
      <c r="B11" s="46" t="s">
        <v>159</v>
      </c>
      <c r="C11" s="48"/>
      <c r="D11" s="28"/>
    </row>
    <row r="12" spans="1:4" x14ac:dyDescent="0.3">
      <c r="A12" s="46">
        <v>10</v>
      </c>
      <c r="B12" s="46" t="s">
        <v>160</v>
      </c>
      <c r="C12" s="48"/>
      <c r="D12" s="28"/>
    </row>
    <row r="13" spans="1:4" x14ac:dyDescent="0.3">
      <c r="A13" s="46">
        <v>11</v>
      </c>
      <c r="B13" s="46" t="s">
        <v>221</v>
      </c>
      <c r="C13" s="48"/>
      <c r="D13" s="28"/>
    </row>
    <row r="14" spans="1:4" x14ac:dyDescent="0.3">
      <c r="A14" s="46">
        <v>12</v>
      </c>
      <c r="B14" s="46" t="s">
        <v>98</v>
      </c>
      <c r="C14" s="48"/>
      <c r="D14" s="28"/>
    </row>
    <row r="15" spans="1:4" x14ac:dyDescent="0.3">
      <c r="A15" s="46">
        <v>13</v>
      </c>
      <c r="B15" s="46" t="s">
        <v>134</v>
      </c>
      <c r="C15" s="48"/>
      <c r="D15" s="28"/>
    </row>
    <row r="16" spans="1:4" x14ac:dyDescent="0.3">
      <c r="A16" s="46">
        <v>14</v>
      </c>
      <c r="B16" s="46" t="s">
        <v>163</v>
      </c>
      <c r="C16" s="48"/>
      <c r="D16" s="28"/>
    </row>
    <row r="17" spans="1:4" x14ac:dyDescent="0.3">
      <c r="A17" s="46">
        <v>15</v>
      </c>
      <c r="B17" s="46" t="s">
        <v>184</v>
      </c>
      <c r="C17" s="48"/>
      <c r="D17" s="28"/>
    </row>
    <row r="18" spans="1:4" ht="26.4" x14ac:dyDescent="0.3">
      <c r="A18" s="46">
        <v>16</v>
      </c>
      <c r="B18" s="46" t="s">
        <v>179</v>
      </c>
      <c r="C18" s="48"/>
      <c r="D18" s="28"/>
    </row>
    <row r="19" spans="1:4" ht="39.6" x14ac:dyDescent="0.3">
      <c r="A19" s="46">
        <v>17</v>
      </c>
      <c r="B19" s="46" t="s">
        <v>185</v>
      </c>
      <c r="C19" s="48"/>
      <c r="D19" s="28"/>
    </row>
    <row r="20" spans="1:4" x14ac:dyDescent="0.3">
      <c r="A20" s="46">
        <v>18</v>
      </c>
      <c r="B20" s="46" t="s">
        <v>186</v>
      </c>
      <c r="C20" s="48"/>
      <c r="D20" s="28"/>
    </row>
    <row r="21" spans="1:4" x14ac:dyDescent="0.3">
      <c r="A21" s="46">
        <v>19</v>
      </c>
      <c r="B21" s="46" t="s">
        <v>219</v>
      </c>
      <c r="C21" s="48"/>
      <c r="D21" s="28"/>
    </row>
    <row r="22" spans="1:4" x14ac:dyDescent="0.3">
      <c r="A22" s="46">
        <v>20</v>
      </c>
      <c r="B22" s="46" t="s">
        <v>220</v>
      </c>
      <c r="C22" s="48"/>
      <c r="D22" s="28"/>
    </row>
    <row r="23" spans="1:4" x14ac:dyDescent="0.3">
      <c r="A23" s="46">
        <v>21</v>
      </c>
      <c r="B23" s="46" t="s">
        <v>222</v>
      </c>
      <c r="C23" s="48"/>
      <c r="D23" s="28"/>
    </row>
    <row r="24" spans="1:4" x14ac:dyDescent="0.3">
      <c r="A24" s="46">
        <v>22</v>
      </c>
      <c r="B24" s="46" t="s">
        <v>361</v>
      </c>
      <c r="C24" s="48"/>
      <c r="D24" s="28"/>
    </row>
    <row r="25" spans="1:4" x14ac:dyDescent="0.3">
      <c r="A25" s="46">
        <v>23</v>
      </c>
      <c r="B25" s="46" t="s">
        <v>254</v>
      </c>
      <c r="C25" s="48"/>
      <c r="D25" s="28"/>
    </row>
    <row r="26" spans="1:4" x14ac:dyDescent="0.3">
      <c r="A26" s="46">
        <v>24</v>
      </c>
      <c r="B26" s="46" t="s">
        <v>259</v>
      </c>
      <c r="C26" s="48"/>
      <c r="D26" s="28"/>
    </row>
    <row r="27" spans="1:4" x14ac:dyDescent="0.3">
      <c r="A27" s="46">
        <v>25</v>
      </c>
      <c r="B27" s="46" t="s">
        <v>260</v>
      </c>
      <c r="C27" s="48"/>
      <c r="D27" s="28"/>
    </row>
    <row r="28" spans="1:4" x14ac:dyDescent="0.3">
      <c r="A28" s="46">
        <v>26</v>
      </c>
      <c r="B28" s="46" t="s">
        <v>290</v>
      </c>
      <c r="C28" s="48"/>
      <c r="D28" s="28"/>
    </row>
    <row r="29" spans="1:4" x14ac:dyDescent="0.3">
      <c r="A29" s="46">
        <v>27</v>
      </c>
      <c r="B29" s="46" t="s">
        <v>291</v>
      </c>
      <c r="C29" s="48"/>
      <c r="D29" s="28"/>
    </row>
    <row r="30" spans="1:4" x14ac:dyDescent="0.3">
      <c r="A30" s="46">
        <v>28</v>
      </c>
      <c r="B30" s="46" t="s">
        <v>292</v>
      </c>
      <c r="C30" s="48" t="s">
        <v>39</v>
      </c>
      <c r="D30" s="28"/>
    </row>
    <row r="31" spans="1:4" x14ac:dyDescent="0.3">
      <c r="A31" s="46">
        <v>29</v>
      </c>
      <c r="B31" s="46" t="s">
        <v>309</v>
      </c>
      <c r="C31" s="48"/>
      <c r="D31" s="28"/>
    </row>
    <row r="32" spans="1:4" x14ac:dyDescent="0.3">
      <c r="A32" s="46">
        <v>30</v>
      </c>
      <c r="B32" s="46" t="s">
        <v>310</v>
      </c>
      <c r="C32" s="48"/>
      <c r="D32" s="28"/>
    </row>
    <row r="33" spans="1:4" x14ac:dyDescent="0.3">
      <c r="A33" s="46">
        <v>31</v>
      </c>
      <c r="B33" s="46" t="s">
        <v>324</v>
      </c>
      <c r="C33" s="48"/>
      <c r="D33" s="28"/>
    </row>
    <row r="34" spans="1:4" x14ac:dyDescent="0.3">
      <c r="A34" s="46">
        <v>32</v>
      </c>
      <c r="B34" s="46" t="s">
        <v>340</v>
      </c>
      <c r="C34" s="48"/>
      <c r="D34" s="28"/>
    </row>
    <row r="35" spans="1:4" x14ac:dyDescent="0.3">
      <c r="A35" s="46">
        <v>33</v>
      </c>
      <c r="B35" s="46" t="s">
        <v>354</v>
      </c>
      <c r="C35" s="48"/>
      <c r="D35" s="28"/>
    </row>
    <row r="36" spans="1:4" x14ac:dyDescent="0.3">
      <c r="A36" s="46">
        <v>34</v>
      </c>
      <c r="B36" s="46" t="s">
        <v>355</v>
      </c>
      <c r="C36" s="48"/>
      <c r="D36" s="28"/>
    </row>
    <row r="37" spans="1:4" x14ac:dyDescent="0.3">
      <c r="A37" s="46">
        <v>35</v>
      </c>
      <c r="B37" s="46" t="s">
        <v>351</v>
      </c>
      <c r="C37" s="48"/>
      <c r="D37" s="28"/>
    </row>
    <row r="38" spans="1:4" ht="26.4" x14ac:dyDescent="0.3">
      <c r="A38" s="46">
        <v>36</v>
      </c>
      <c r="B38" s="46" t="s">
        <v>395</v>
      </c>
      <c r="C38" s="48"/>
      <c r="D38" s="28"/>
    </row>
    <row r="39" spans="1:4" x14ac:dyDescent="0.3">
      <c r="A39" s="46">
        <v>37</v>
      </c>
      <c r="B39" s="46" t="s">
        <v>430</v>
      </c>
      <c r="C39" s="48"/>
      <c r="D39" s="28"/>
    </row>
    <row r="40" spans="1:4" x14ac:dyDescent="0.3">
      <c r="A40" s="46">
        <v>38</v>
      </c>
      <c r="B40" s="46" t="s">
        <v>431</v>
      </c>
      <c r="C40" s="48"/>
      <c r="D40" s="28"/>
    </row>
    <row r="41" spans="1:4" x14ac:dyDescent="0.3">
      <c r="A41" s="46">
        <v>39</v>
      </c>
      <c r="B41" s="46" t="s">
        <v>4</v>
      </c>
      <c r="C41" s="27"/>
      <c r="D41" s="27"/>
    </row>
    <row r="42" spans="1:4" x14ac:dyDescent="0.3">
      <c r="A42" s="46">
        <v>40</v>
      </c>
      <c r="B42"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C42"/>
  <sheetViews>
    <sheetView topLeftCell="A13" workbookViewId="0">
      <selection activeCell="A2" sqref="A2:G2"/>
    </sheetView>
  </sheetViews>
  <sheetFormatPr baseColWidth="10" defaultColWidth="11.44140625" defaultRowHeight="15.6" x14ac:dyDescent="0.3"/>
  <cols>
    <col min="1" max="1" width="13.109375" style="23" customWidth="1"/>
    <col min="2" max="2" width="56.5546875" style="23" customWidth="1"/>
    <col min="3" max="16384" width="11.44140625" style="23"/>
  </cols>
  <sheetData>
    <row r="1" spans="1:3" ht="28.2" thickBot="1" x14ac:dyDescent="0.35">
      <c r="A1" s="41" t="s">
        <v>49</v>
      </c>
      <c r="B1" s="38">
        <v>40</v>
      </c>
      <c r="C1" s="23">
        <f>MAX($A$3:$A$42)-1</f>
        <v>39</v>
      </c>
    </row>
    <row r="2" spans="1:3" ht="16.2" thickTop="1" x14ac:dyDescent="0.3">
      <c r="A2" s="30" t="s">
        <v>35</v>
      </c>
      <c r="B2" s="30" t="s">
        <v>36</v>
      </c>
      <c r="C2" s="23" t="s">
        <v>37</v>
      </c>
    </row>
    <row r="3" spans="1:3" x14ac:dyDescent="0.3">
      <c r="A3" s="46">
        <v>1</v>
      </c>
      <c r="B3" s="46" t="s">
        <v>240</v>
      </c>
      <c r="C3" s="47"/>
    </row>
    <row r="4" spans="1:3" x14ac:dyDescent="0.3">
      <c r="A4" s="46">
        <v>2</v>
      </c>
      <c r="B4" s="46" t="s">
        <v>241</v>
      </c>
      <c r="C4" s="48" t="s">
        <v>39</v>
      </c>
    </row>
    <row r="5" spans="1:3" x14ac:dyDescent="0.3">
      <c r="A5" s="46">
        <v>3</v>
      </c>
      <c r="B5" s="46" t="s">
        <v>158</v>
      </c>
      <c r="C5" s="48"/>
    </row>
    <row r="6" spans="1:3" x14ac:dyDescent="0.3">
      <c r="A6" s="46">
        <v>4</v>
      </c>
      <c r="B6" s="46" t="s">
        <v>130</v>
      </c>
      <c r="C6" s="48" t="s">
        <v>39</v>
      </c>
    </row>
    <row r="7" spans="1:3" ht="26.4" x14ac:dyDescent="0.3">
      <c r="A7" s="46">
        <v>5</v>
      </c>
      <c r="B7" s="46" t="s">
        <v>176</v>
      </c>
      <c r="C7" s="48"/>
    </row>
    <row r="8" spans="1:3" ht="26.4" x14ac:dyDescent="0.3">
      <c r="A8" s="46">
        <v>6</v>
      </c>
      <c r="B8" s="46" t="s">
        <v>180</v>
      </c>
      <c r="C8" s="48"/>
    </row>
    <row r="9" spans="1:3" ht="26.4" x14ac:dyDescent="0.3">
      <c r="A9" s="46">
        <v>7</v>
      </c>
      <c r="B9" s="46" t="s">
        <v>177</v>
      </c>
      <c r="C9" s="48"/>
    </row>
    <row r="10" spans="1:3" x14ac:dyDescent="0.3">
      <c r="A10" s="46">
        <v>8</v>
      </c>
      <c r="B10" s="46" t="s">
        <v>178</v>
      </c>
      <c r="C10" s="48"/>
    </row>
    <row r="11" spans="1:3" x14ac:dyDescent="0.3">
      <c r="A11" s="46">
        <v>9</v>
      </c>
      <c r="B11" s="46" t="s">
        <v>159</v>
      </c>
      <c r="C11" s="48"/>
    </row>
    <row r="12" spans="1:3" x14ac:dyDescent="0.3">
      <c r="A12" s="46">
        <v>10</v>
      </c>
      <c r="B12" s="46" t="s">
        <v>160</v>
      </c>
      <c r="C12" s="48"/>
    </row>
    <row r="13" spans="1:3" x14ac:dyDescent="0.3">
      <c r="A13" s="46">
        <v>11</v>
      </c>
      <c r="B13" s="46" t="s">
        <v>221</v>
      </c>
      <c r="C13" s="48"/>
    </row>
    <row r="14" spans="1:3" x14ac:dyDescent="0.3">
      <c r="A14" s="46">
        <v>12</v>
      </c>
      <c r="B14" s="46" t="s">
        <v>98</v>
      </c>
      <c r="C14" s="48"/>
    </row>
    <row r="15" spans="1:3" x14ac:dyDescent="0.3">
      <c r="A15" s="46">
        <v>13</v>
      </c>
      <c r="B15" s="46" t="s">
        <v>134</v>
      </c>
      <c r="C15" s="48"/>
    </row>
    <row r="16" spans="1:3" x14ac:dyDescent="0.3">
      <c r="A16" s="46">
        <v>14</v>
      </c>
      <c r="B16" s="46" t="s">
        <v>163</v>
      </c>
      <c r="C16" s="48"/>
    </row>
    <row r="17" spans="1:3" x14ac:dyDescent="0.3">
      <c r="A17" s="46">
        <v>15</v>
      </c>
      <c r="B17" s="46" t="s">
        <v>184</v>
      </c>
      <c r="C17" s="48"/>
    </row>
    <row r="18" spans="1:3" ht="26.4" x14ac:dyDescent="0.3">
      <c r="A18" s="46">
        <v>16</v>
      </c>
      <c r="B18" s="46" t="s">
        <v>179</v>
      </c>
      <c r="C18" s="48"/>
    </row>
    <row r="19" spans="1:3" ht="39.6" x14ac:dyDescent="0.3">
      <c r="A19" s="46">
        <v>17</v>
      </c>
      <c r="B19" s="46" t="s">
        <v>185</v>
      </c>
      <c r="C19" s="48"/>
    </row>
    <row r="20" spans="1:3" x14ac:dyDescent="0.3">
      <c r="A20" s="46">
        <v>18</v>
      </c>
      <c r="B20" s="46" t="s">
        <v>186</v>
      </c>
      <c r="C20" s="48"/>
    </row>
    <row r="21" spans="1:3" x14ac:dyDescent="0.3">
      <c r="A21" s="46">
        <v>19</v>
      </c>
      <c r="B21" s="46" t="s">
        <v>219</v>
      </c>
      <c r="C21" s="48"/>
    </row>
    <row r="22" spans="1:3" x14ac:dyDescent="0.3">
      <c r="A22" s="46">
        <v>20</v>
      </c>
      <c r="B22" s="46" t="s">
        <v>220</v>
      </c>
      <c r="C22" s="48"/>
    </row>
    <row r="23" spans="1:3" x14ac:dyDescent="0.3">
      <c r="A23" s="46">
        <v>21</v>
      </c>
      <c r="B23" s="46" t="s">
        <v>222</v>
      </c>
      <c r="C23" s="48"/>
    </row>
    <row r="24" spans="1:3" x14ac:dyDescent="0.3">
      <c r="A24" s="46">
        <v>22</v>
      </c>
      <c r="B24" s="46" t="s">
        <v>361</v>
      </c>
      <c r="C24" s="48"/>
    </row>
    <row r="25" spans="1:3" x14ac:dyDescent="0.3">
      <c r="A25" s="46">
        <v>23</v>
      </c>
      <c r="B25" s="46" t="s">
        <v>254</v>
      </c>
      <c r="C25" s="48"/>
    </row>
    <row r="26" spans="1:3" x14ac:dyDescent="0.3">
      <c r="A26" s="46">
        <v>24</v>
      </c>
      <c r="B26" s="46" t="s">
        <v>259</v>
      </c>
      <c r="C26" s="48"/>
    </row>
    <row r="27" spans="1:3" x14ac:dyDescent="0.3">
      <c r="A27" s="46">
        <v>25</v>
      </c>
      <c r="B27" s="46" t="s">
        <v>260</v>
      </c>
      <c r="C27" s="48"/>
    </row>
    <row r="28" spans="1:3" x14ac:dyDescent="0.3">
      <c r="A28" s="46">
        <v>26</v>
      </c>
      <c r="B28" s="46" t="s">
        <v>290</v>
      </c>
      <c r="C28" s="48"/>
    </row>
    <row r="29" spans="1:3" x14ac:dyDescent="0.3">
      <c r="A29" s="46">
        <v>27</v>
      </c>
      <c r="B29" s="46" t="s">
        <v>291</v>
      </c>
      <c r="C29" s="48"/>
    </row>
    <row r="30" spans="1:3" x14ac:dyDescent="0.3">
      <c r="A30" s="46">
        <v>28</v>
      </c>
      <c r="B30" s="46" t="s">
        <v>292</v>
      </c>
      <c r="C30" s="48" t="s">
        <v>39</v>
      </c>
    </row>
    <row r="31" spans="1:3" x14ac:dyDescent="0.3">
      <c r="A31" s="46">
        <v>29</v>
      </c>
      <c r="B31" s="46" t="s">
        <v>309</v>
      </c>
      <c r="C31" s="48"/>
    </row>
    <row r="32" spans="1:3" x14ac:dyDescent="0.3">
      <c r="A32" s="46">
        <v>30</v>
      </c>
      <c r="B32" s="46" t="s">
        <v>310</v>
      </c>
      <c r="C32" s="48"/>
    </row>
    <row r="33" spans="1:3" x14ac:dyDescent="0.3">
      <c r="A33" s="46">
        <v>31</v>
      </c>
      <c r="B33" s="46" t="s">
        <v>324</v>
      </c>
      <c r="C33" s="48"/>
    </row>
    <row r="34" spans="1:3" x14ac:dyDescent="0.3">
      <c r="A34" s="46">
        <v>32</v>
      </c>
      <c r="B34" s="46" t="s">
        <v>340</v>
      </c>
      <c r="C34" s="48"/>
    </row>
    <row r="35" spans="1:3" x14ac:dyDescent="0.3">
      <c r="A35" s="46">
        <v>33</v>
      </c>
      <c r="B35" s="46" t="s">
        <v>354</v>
      </c>
      <c r="C35" s="48"/>
    </row>
    <row r="36" spans="1:3" x14ac:dyDescent="0.3">
      <c r="A36" s="46">
        <v>34</v>
      </c>
      <c r="B36" s="46" t="s">
        <v>355</v>
      </c>
      <c r="C36" s="48"/>
    </row>
    <row r="37" spans="1:3" x14ac:dyDescent="0.3">
      <c r="A37" s="46">
        <v>35</v>
      </c>
      <c r="B37" s="46" t="s">
        <v>351</v>
      </c>
      <c r="C37" s="48"/>
    </row>
    <row r="38" spans="1:3" x14ac:dyDescent="0.3">
      <c r="A38" s="46">
        <v>36</v>
      </c>
      <c r="B38" s="46" t="s">
        <v>395</v>
      </c>
      <c r="C38" s="48"/>
    </row>
    <row r="39" spans="1:3" x14ac:dyDescent="0.3">
      <c r="A39" s="46">
        <v>37</v>
      </c>
      <c r="B39" s="46" t="s">
        <v>430</v>
      </c>
      <c r="C39" s="48"/>
    </row>
    <row r="40" spans="1:3" x14ac:dyDescent="0.3">
      <c r="A40" s="46">
        <v>38</v>
      </c>
      <c r="B40" s="46" t="s">
        <v>431</v>
      </c>
      <c r="C40" s="48"/>
    </row>
    <row r="41" spans="1:3" x14ac:dyDescent="0.3">
      <c r="A41" s="46">
        <v>39</v>
      </c>
      <c r="B41" s="46" t="s">
        <v>4</v>
      </c>
      <c r="C41" s="27"/>
    </row>
    <row r="42" spans="1:3" x14ac:dyDescent="0.3">
      <c r="A42" s="46">
        <v>40</v>
      </c>
      <c r="B42"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1"/>
  <dimension ref="A1:C42"/>
  <sheetViews>
    <sheetView topLeftCell="A13" workbookViewId="0">
      <selection activeCell="A2" sqref="A2:G2"/>
    </sheetView>
  </sheetViews>
  <sheetFormatPr baseColWidth="10" defaultColWidth="11.44140625" defaultRowHeight="15.6" x14ac:dyDescent="0.3"/>
  <cols>
    <col min="1" max="1" width="13.109375" style="23" customWidth="1"/>
    <col min="2" max="2" width="55.109375" style="22" customWidth="1"/>
    <col min="3" max="16384" width="11.44140625" style="23"/>
  </cols>
  <sheetData>
    <row r="1" spans="1:3" ht="28.2" thickBot="1" x14ac:dyDescent="0.35">
      <c r="A1" s="40" t="s">
        <v>47</v>
      </c>
      <c r="B1" s="37">
        <v>40</v>
      </c>
      <c r="C1" s="23">
        <f>MAX(A3:A42)-1</f>
        <v>39</v>
      </c>
    </row>
    <row r="2" spans="1:3" ht="16.2" thickTop="1" x14ac:dyDescent="0.3">
      <c r="A2" s="30" t="s">
        <v>35</v>
      </c>
      <c r="B2" s="24" t="s">
        <v>36</v>
      </c>
      <c r="C2" s="23" t="s">
        <v>37</v>
      </c>
    </row>
    <row r="3" spans="1:3" x14ac:dyDescent="0.3">
      <c r="A3" s="46">
        <v>1</v>
      </c>
      <c r="B3" s="46" t="s">
        <v>236</v>
      </c>
      <c r="C3" s="47"/>
    </row>
    <row r="4" spans="1:3" x14ac:dyDescent="0.3">
      <c r="A4" s="46">
        <v>2</v>
      </c>
      <c r="B4" s="46" t="s">
        <v>237</v>
      </c>
      <c r="C4" s="48" t="s">
        <v>39</v>
      </c>
    </row>
    <row r="5" spans="1:3" x14ac:dyDescent="0.3">
      <c r="A5" s="46">
        <v>3</v>
      </c>
      <c r="B5" s="46" t="s">
        <v>158</v>
      </c>
      <c r="C5" s="48"/>
    </row>
    <row r="6" spans="1:3" x14ac:dyDescent="0.3">
      <c r="A6" s="46">
        <v>4</v>
      </c>
      <c r="B6" s="46" t="s">
        <v>130</v>
      </c>
      <c r="C6" s="48" t="s">
        <v>39</v>
      </c>
    </row>
    <row r="7" spans="1:3" ht="26.4" x14ac:dyDescent="0.3">
      <c r="A7" s="46">
        <v>5</v>
      </c>
      <c r="B7" s="46" t="s">
        <v>176</v>
      </c>
      <c r="C7" s="48"/>
    </row>
    <row r="8" spans="1:3" ht="26.4" x14ac:dyDescent="0.3">
      <c r="A8" s="46">
        <v>6</v>
      </c>
      <c r="B8" s="46" t="s">
        <v>180</v>
      </c>
      <c r="C8" s="48"/>
    </row>
    <row r="9" spans="1:3" ht="26.4" x14ac:dyDescent="0.3">
      <c r="A9" s="46">
        <v>7</v>
      </c>
      <c r="B9" s="46" t="s">
        <v>177</v>
      </c>
      <c r="C9" s="48"/>
    </row>
    <row r="10" spans="1:3" x14ac:dyDescent="0.3">
      <c r="A10" s="46">
        <v>8</v>
      </c>
      <c r="B10" s="46" t="s">
        <v>178</v>
      </c>
      <c r="C10" s="48"/>
    </row>
    <row r="11" spans="1:3" x14ac:dyDescent="0.3">
      <c r="A11" s="46">
        <v>9</v>
      </c>
      <c r="B11" s="46" t="s">
        <v>159</v>
      </c>
      <c r="C11" s="48"/>
    </row>
    <row r="12" spans="1:3" x14ac:dyDescent="0.3">
      <c r="A12" s="46">
        <v>10</v>
      </c>
      <c r="B12" s="46" t="s">
        <v>160</v>
      </c>
      <c r="C12" s="48"/>
    </row>
    <row r="13" spans="1:3" x14ac:dyDescent="0.3">
      <c r="A13" s="46">
        <v>11</v>
      </c>
      <c r="B13" s="46" t="s">
        <v>221</v>
      </c>
      <c r="C13" s="48"/>
    </row>
    <row r="14" spans="1:3" x14ac:dyDescent="0.3">
      <c r="A14" s="46">
        <v>12</v>
      </c>
      <c r="B14" s="46" t="s">
        <v>98</v>
      </c>
      <c r="C14" s="48"/>
    </row>
    <row r="15" spans="1:3" x14ac:dyDescent="0.3">
      <c r="A15" s="46">
        <v>13</v>
      </c>
      <c r="B15" s="46" t="s">
        <v>134</v>
      </c>
      <c r="C15" s="48"/>
    </row>
    <row r="16" spans="1:3" x14ac:dyDescent="0.3">
      <c r="A16" s="46">
        <v>14</v>
      </c>
      <c r="B16" s="46" t="s">
        <v>163</v>
      </c>
      <c r="C16" s="48"/>
    </row>
    <row r="17" spans="1:3" x14ac:dyDescent="0.3">
      <c r="A17" s="46">
        <v>15</v>
      </c>
      <c r="B17" s="46" t="s">
        <v>184</v>
      </c>
      <c r="C17" s="48"/>
    </row>
    <row r="18" spans="1:3" ht="26.4" x14ac:dyDescent="0.3">
      <c r="A18" s="46">
        <v>16</v>
      </c>
      <c r="B18" s="46" t="s">
        <v>179</v>
      </c>
      <c r="C18" s="48"/>
    </row>
    <row r="19" spans="1:3" ht="39.6" x14ac:dyDescent="0.3">
      <c r="A19" s="46">
        <v>17</v>
      </c>
      <c r="B19" s="46" t="s">
        <v>185</v>
      </c>
      <c r="C19" s="48"/>
    </row>
    <row r="20" spans="1:3" x14ac:dyDescent="0.3">
      <c r="A20" s="46">
        <v>18</v>
      </c>
      <c r="B20" s="46" t="s">
        <v>186</v>
      </c>
      <c r="C20" s="48"/>
    </row>
    <row r="21" spans="1:3" x14ac:dyDescent="0.3">
      <c r="A21" s="46">
        <v>19</v>
      </c>
      <c r="B21" s="46" t="s">
        <v>219</v>
      </c>
      <c r="C21" s="48"/>
    </row>
    <row r="22" spans="1:3" x14ac:dyDescent="0.3">
      <c r="A22" s="46">
        <v>20</v>
      </c>
      <c r="B22" s="46" t="s">
        <v>220</v>
      </c>
      <c r="C22" s="48"/>
    </row>
    <row r="23" spans="1:3" x14ac:dyDescent="0.3">
      <c r="A23" s="46">
        <v>21</v>
      </c>
      <c r="B23" s="46" t="s">
        <v>222</v>
      </c>
      <c r="C23" s="48"/>
    </row>
    <row r="24" spans="1:3" x14ac:dyDescent="0.3">
      <c r="A24" s="46">
        <v>22</v>
      </c>
      <c r="B24" s="46" t="s">
        <v>361</v>
      </c>
      <c r="C24" s="48"/>
    </row>
    <row r="25" spans="1:3" x14ac:dyDescent="0.3">
      <c r="A25" s="46">
        <v>23</v>
      </c>
      <c r="B25" s="46" t="s">
        <v>254</v>
      </c>
      <c r="C25" s="48"/>
    </row>
    <row r="26" spans="1:3" x14ac:dyDescent="0.3">
      <c r="A26" s="46">
        <v>24</v>
      </c>
      <c r="B26" s="46" t="s">
        <v>259</v>
      </c>
      <c r="C26" s="48"/>
    </row>
    <row r="27" spans="1:3" x14ac:dyDescent="0.3">
      <c r="A27" s="46">
        <v>25</v>
      </c>
      <c r="B27" s="46" t="s">
        <v>260</v>
      </c>
      <c r="C27" s="48"/>
    </row>
    <row r="28" spans="1:3" x14ac:dyDescent="0.3">
      <c r="A28" s="46">
        <v>26</v>
      </c>
      <c r="B28" s="46" t="s">
        <v>290</v>
      </c>
      <c r="C28" s="48"/>
    </row>
    <row r="29" spans="1:3" x14ac:dyDescent="0.3">
      <c r="A29" s="46">
        <v>27</v>
      </c>
      <c r="B29" s="46" t="s">
        <v>291</v>
      </c>
      <c r="C29" s="48"/>
    </row>
    <row r="30" spans="1:3" x14ac:dyDescent="0.3">
      <c r="A30" s="46">
        <v>28</v>
      </c>
      <c r="B30" s="46" t="s">
        <v>292</v>
      </c>
      <c r="C30" s="48" t="s">
        <v>39</v>
      </c>
    </row>
    <row r="31" spans="1:3" x14ac:dyDescent="0.3">
      <c r="A31" s="46">
        <v>29</v>
      </c>
      <c r="B31" s="46" t="s">
        <v>309</v>
      </c>
      <c r="C31" s="48"/>
    </row>
    <row r="32" spans="1:3" x14ac:dyDescent="0.3">
      <c r="A32" s="46">
        <v>30</v>
      </c>
      <c r="B32" s="46" t="s">
        <v>310</v>
      </c>
      <c r="C32" s="48"/>
    </row>
    <row r="33" spans="1:3" x14ac:dyDescent="0.3">
      <c r="A33" s="46">
        <v>31</v>
      </c>
      <c r="B33" s="46" t="s">
        <v>324</v>
      </c>
      <c r="C33" s="48"/>
    </row>
    <row r="34" spans="1:3" x14ac:dyDescent="0.3">
      <c r="A34" s="46">
        <v>32</v>
      </c>
      <c r="B34" s="46" t="s">
        <v>340</v>
      </c>
      <c r="C34" s="48"/>
    </row>
    <row r="35" spans="1:3" x14ac:dyDescent="0.3">
      <c r="A35" s="46">
        <v>33</v>
      </c>
      <c r="B35" s="46" t="s">
        <v>354</v>
      </c>
      <c r="C35" s="48"/>
    </row>
    <row r="36" spans="1:3" x14ac:dyDescent="0.3">
      <c r="A36" s="46">
        <v>34</v>
      </c>
      <c r="B36" s="46" t="s">
        <v>396</v>
      </c>
      <c r="C36" s="48"/>
    </row>
    <row r="37" spans="1:3" x14ac:dyDescent="0.3">
      <c r="A37" s="46">
        <v>35</v>
      </c>
      <c r="B37" s="46" t="s">
        <v>351</v>
      </c>
      <c r="C37" s="48"/>
    </row>
    <row r="38" spans="1:3" ht="26.4" x14ac:dyDescent="0.3">
      <c r="A38" s="46">
        <v>36</v>
      </c>
      <c r="B38" s="46" t="s">
        <v>395</v>
      </c>
      <c r="C38" s="48"/>
    </row>
    <row r="39" spans="1:3" x14ac:dyDescent="0.3">
      <c r="A39" s="46">
        <v>37</v>
      </c>
      <c r="B39" s="46" t="s">
        <v>430</v>
      </c>
      <c r="C39" s="48"/>
    </row>
    <row r="40" spans="1:3" x14ac:dyDescent="0.3">
      <c r="A40" s="46">
        <v>38</v>
      </c>
      <c r="B40" s="46" t="s">
        <v>431</v>
      </c>
      <c r="C40" s="48"/>
    </row>
    <row r="41" spans="1:3" x14ac:dyDescent="0.3">
      <c r="A41" s="46">
        <v>39</v>
      </c>
      <c r="B41" s="46" t="s">
        <v>4</v>
      </c>
      <c r="C41" s="27"/>
    </row>
    <row r="42" spans="1:3" x14ac:dyDescent="0.3">
      <c r="A42" s="46">
        <v>40</v>
      </c>
      <c r="B42"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81"/>
  </cols>
  <sheetData/>
  <sheetProtection algorithmName="SHA-512" hashValue="jjiEr464oEE7a5BwfwGnHcrGcL8PxbtXcGFhmeG1Lyzmlmzs+CRq3a8G+q+IWCg2bI3uwJmWHiMQF+dtZbpsig==" saltValue="I2/C2+0hyPXiHP8lJ5HAB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5"/>
  <dimension ref="A1:C19"/>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16.2" thickBot="1" x14ac:dyDescent="0.35">
      <c r="A1" s="23" t="s">
        <v>50</v>
      </c>
      <c r="B1" s="38">
        <v>17</v>
      </c>
      <c r="C1" s="23">
        <f>MAX($A$3:$A$19)-1</f>
        <v>16</v>
      </c>
    </row>
    <row r="2" spans="1:3" ht="16.2" thickTop="1" x14ac:dyDescent="0.3">
      <c r="A2" s="30" t="s">
        <v>35</v>
      </c>
      <c r="B2" s="30" t="s">
        <v>36</v>
      </c>
      <c r="C2" s="23" t="s">
        <v>37</v>
      </c>
    </row>
    <row r="3" spans="1:3" x14ac:dyDescent="0.3">
      <c r="A3" s="51">
        <v>1</v>
      </c>
      <c r="B3" s="51" t="s">
        <v>94</v>
      </c>
      <c r="C3" s="54"/>
    </row>
    <row r="4" spans="1:3" x14ac:dyDescent="0.3">
      <c r="A4" s="51">
        <v>2</v>
      </c>
      <c r="B4" s="51" t="s">
        <v>95</v>
      </c>
      <c r="C4" s="39" t="s">
        <v>39</v>
      </c>
    </row>
    <row r="5" spans="1:3" x14ac:dyDescent="0.3">
      <c r="A5" s="51">
        <v>3</v>
      </c>
      <c r="B5" s="51" t="s">
        <v>83</v>
      </c>
      <c r="C5" s="39"/>
    </row>
    <row r="6" spans="1:3" x14ac:dyDescent="0.3">
      <c r="A6" s="51">
        <v>4</v>
      </c>
      <c r="B6" s="51" t="s">
        <v>84</v>
      </c>
      <c r="C6" s="39"/>
    </row>
    <row r="7" spans="1:3" x14ac:dyDescent="0.3">
      <c r="A7" s="51">
        <v>5</v>
      </c>
      <c r="B7" s="51" t="s">
        <v>96</v>
      </c>
      <c r="C7" s="39"/>
    </row>
    <row r="8" spans="1:3" x14ac:dyDescent="0.3">
      <c r="A8" s="51">
        <v>6</v>
      </c>
      <c r="B8" s="51" t="s">
        <v>97</v>
      </c>
      <c r="C8" s="39" t="s">
        <v>39</v>
      </c>
    </row>
    <row r="9" spans="1:3" x14ac:dyDescent="0.3">
      <c r="A9" s="51">
        <v>7</v>
      </c>
      <c r="B9" s="51" t="s">
        <v>82</v>
      </c>
      <c r="C9" s="39"/>
    </row>
    <row r="10" spans="1:3" x14ac:dyDescent="0.3">
      <c r="A10" s="51">
        <v>8</v>
      </c>
      <c r="B10" s="51" t="s">
        <v>311</v>
      </c>
      <c r="C10" s="39"/>
    </row>
    <row r="11" spans="1:3" x14ac:dyDescent="0.3">
      <c r="A11" s="51">
        <v>9</v>
      </c>
      <c r="B11" s="51" t="s">
        <v>218</v>
      </c>
      <c r="C11" s="39"/>
    </row>
    <row r="12" spans="1:3" x14ac:dyDescent="0.3">
      <c r="A12" s="51">
        <v>10</v>
      </c>
      <c r="B12" s="51" t="s">
        <v>249</v>
      </c>
      <c r="C12" s="39"/>
    </row>
    <row r="13" spans="1:3" x14ac:dyDescent="0.3">
      <c r="A13" s="51">
        <v>11</v>
      </c>
      <c r="B13" s="51" t="s">
        <v>255</v>
      </c>
      <c r="C13" s="39"/>
    </row>
    <row r="14" spans="1:3" x14ac:dyDescent="0.3">
      <c r="A14" s="51">
        <v>12</v>
      </c>
      <c r="B14" s="51" t="s">
        <v>406</v>
      </c>
      <c r="C14" s="39"/>
    </row>
    <row r="15" spans="1:3" x14ac:dyDescent="0.3">
      <c r="A15" s="51">
        <v>13</v>
      </c>
      <c r="B15" s="51" t="s">
        <v>360</v>
      </c>
      <c r="C15" s="39"/>
    </row>
    <row r="16" spans="1:3" x14ac:dyDescent="0.3">
      <c r="A16" s="51">
        <v>14</v>
      </c>
      <c r="B16" s="51" t="s">
        <v>407</v>
      </c>
      <c r="C16" s="39"/>
    </row>
    <row r="17" spans="1:3" x14ac:dyDescent="0.3">
      <c r="A17" s="51">
        <v>15</v>
      </c>
      <c r="B17" s="51" t="s">
        <v>408</v>
      </c>
      <c r="C17" s="39"/>
    </row>
    <row r="18" spans="1:3" x14ac:dyDescent="0.3">
      <c r="A18" s="51">
        <v>16</v>
      </c>
      <c r="B18" s="25" t="s">
        <v>4</v>
      </c>
      <c r="C18" s="34"/>
    </row>
    <row r="19" spans="1:3" x14ac:dyDescent="0.3">
      <c r="A19" s="51">
        <v>17</v>
      </c>
      <c r="B19"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G37"/>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7" ht="16.2" thickBot="1" x14ac:dyDescent="0.35">
      <c r="A1" s="22" t="s">
        <v>51</v>
      </c>
      <c r="C1" s="23">
        <f>MAX($A$3:$A$37)-1</f>
        <v>34</v>
      </c>
      <c r="D1" s="23" t="s">
        <v>316</v>
      </c>
      <c r="E1" s="23" t="s">
        <v>51</v>
      </c>
      <c r="F1" s="23" t="s">
        <v>52</v>
      </c>
      <c r="G1" s="23" t="s">
        <v>53</v>
      </c>
    </row>
    <row r="2" spans="1:7" ht="16.2" thickTop="1" x14ac:dyDescent="0.3">
      <c r="A2" s="30" t="s">
        <v>35</v>
      </c>
      <c r="B2" s="30" t="s">
        <v>36</v>
      </c>
      <c r="C2" s="23" t="s">
        <v>37</v>
      </c>
      <c r="D2" s="38">
        <v>35</v>
      </c>
      <c r="E2" s="23">
        <v>35</v>
      </c>
      <c r="F2" s="23">
        <v>35</v>
      </c>
      <c r="G2" s="23">
        <v>35</v>
      </c>
    </row>
    <row r="3" spans="1:7" x14ac:dyDescent="0.3">
      <c r="A3" s="31">
        <v>1</v>
      </c>
      <c r="B3" s="46" t="s">
        <v>135</v>
      </c>
      <c r="C3" s="47"/>
    </row>
    <row r="4" spans="1:7" x14ac:dyDescent="0.3">
      <c r="A4" s="32">
        <v>2</v>
      </c>
      <c r="B4" s="46" t="s">
        <v>136</v>
      </c>
      <c r="C4" s="48" t="s">
        <v>39</v>
      </c>
    </row>
    <row r="5" spans="1:7" x14ac:dyDescent="0.3">
      <c r="A5" s="32">
        <v>3</v>
      </c>
      <c r="B5" s="46" t="s">
        <v>73</v>
      </c>
      <c r="C5" s="48"/>
    </row>
    <row r="6" spans="1:7" x14ac:dyDescent="0.3">
      <c r="A6" s="32">
        <v>4</v>
      </c>
      <c r="B6" s="46" t="s">
        <v>74</v>
      </c>
      <c r="C6" s="48"/>
    </row>
    <row r="7" spans="1:7" x14ac:dyDescent="0.3">
      <c r="A7" s="32">
        <v>5</v>
      </c>
      <c r="B7" s="46" t="s">
        <v>75</v>
      </c>
      <c r="C7" s="48"/>
    </row>
    <row r="8" spans="1:7" x14ac:dyDescent="0.3">
      <c r="A8" s="32">
        <v>6</v>
      </c>
      <c r="B8" s="46" t="s">
        <v>160</v>
      </c>
      <c r="C8" s="48"/>
    </row>
    <row r="9" spans="1:7" x14ac:dyDescent="0.3">
      <c r="A9" s="32">
        <v>7</v>
      </c>
      <c r="B9" s="26" t="s">
        <v>139</v>
      </c>
      <c r="C9" s="48"/>
    </row>
    <row r="10" spans="1:7" x14ac:dyDescent="0.3">
      <c r="A10" s="32">
        <v>8</v>
      </c>
      <c r="B10" s="26" t="s">
        <v>76</v>
      </c>
      <c r="C10" s="48"/>
    </row>
    <row r="11" spans="1:7" x14ac:dyDescent="0.3">
      <c r="A11" s="32">
        <v>9</v>
      </c>
      <c r="B11" s="26" t="s">
        <v>77</v>
      </c>
      <c r="C11" s="48"/>
    </row>
    <row r="12" spans="1:7" x14ac:dyDescent="0.3">
      <c r="A12" s="32">
        <v>10</v>
      </c>
      <c r="B12" s="26" t="s">
        <v>138</v>
      </c>
      <c r="C12" s="48"/>
    </row>
    <row r="13" spans="1:7" x14ac:dyDescent="0.3">
      <c r="A13" s="32">
        <v>11</v>
      </c>
      <c r="B13" s="46" t="s">
        <v>79</v>
      </c>
      <c r="C13" s="48"/>
    </row>
    <row r="14" spans="1:7" x14ac:dyDescent="0.3">
      <c r="A14" s="32">
        <v>12</v>
      </c>
      <c r="B14" s="46" t="s">
        <v>80</v>
      </c>
      <c r="C14" s="48"/>
    </row>
    <row r="15" spans="1:7" x14ac:dyDescent="0.3">
      <c r="A15" s="32">
        <v>13</v>
      </c>
      <c r="B15" s="46" t="s">
        <v>81</v>
      </c>
      <c r="C15" s="48"/>
    </row>
    <row r="16" spans="1:7" x14ac:dyDescent="0.3">
      <c r="A16" s="32">
        <v>14</v>
      </c>
      <c r="B16" s="26" t="s">
        <v>137</v>
      </c>
      <c r="C16" s="23" t="s">
        <v>39</v>
      </c>
    </row>
    <row r="17" spans="1:3" x14ac:dyDescent="0.3">
      <c r="A17" s="32">
        <v>15</v>
      </c>
      <c r="B17" s="26" t="s">
        <v>78</v>
      </c>
    </row>
    <row r="18" spans="1:3" x14ac:dyDescent="0.3">
      <c r="A18" s="32">
        <v>16</v>
      </c>
      <c r="B18" s="26" t="s">
        <v>164</v>
      </c>
    </row>
    <row r="19" spans="1:3" x14ac:dyDescent="0.3">
      <c r="A19" s="32">
        <v>17</v>
      </c>
      <c r="B19" s="26" t="s">
        <v>187</v>
      </c>
    </row>
    <row r="20" spans="1:3" x14ac:dyDescent="0.3">
      <c r="A20" s="32">
        <v>18</v>
      </c>
      <c r="B20" s="26" t="s">
        <v>188</v>
      </c>
    </row>
    <row r="21" spans="1:3" x14ac:dyDescent="0.3">
      <c r="A21" s="32">
        <v>19</v>
      </c>
      <c r="B21" s="26" t="s">
        <v>223</v>
      </c>
    </row>
    <row r="22" spans="1:3" x14ac:dyDescent="0.3">
      <c r="A22" s="32">
        <v>20</v>
      </c>
      <c r="B22" s="26" t="s">
        <v>224</v>
      </c>
    </row>
    <row r="23" spans="1:3" x14ac:dyDescent="0.3">
      <c r="A23" s="32">
        <v>21</v>
      </c>
      <c r="B23" s="26" t="s">
        <v>235</v>
      </c>
    </row>
    <row r="24" spans="1:3" x14ac:dyDescent="0.3">
      <c r="A24" s="32">
        <v>22</v>
      </c>
      <c r="B24" s="26" t="s">
        <v>245</v>
      </c>
    </row>
    <row r="25" spans="1:3" x14ac:dyDescent="0.3">
      <c r="A25" s="32">
        <v>23</v>
      </c>
      <c r="B25" s="26" t="s">
        <v>246</v>
      </c>
    </row>
    <row r="26" spans="1:3" x14ac:dyDescent="0.3">
      <c r="A26" s="32">
        <v>24</v>
      </c>
      <c r="B26" s="26" t="s">
        <v>258</v>
      </c>
    </row>
    <row r="27" spans="1:3" x14ac:dyDescent="0.3">
      <c r="A27" s="32">
        <v>25</v>
      </c>
      <c r="B27" s="26" t="s">
        <v>257</v>
      </c>
    </row>
    <row r="28" spans="1:3" x14ac:dyDescent="0.3">
      <c r="A28" s="32">
        <v>26</v>
      </c>
      <c r="B28" s="46" t="s">
        <v>312</v>
      </c>
      <c r="C28" s="47"/>
    </row>
    <row r="29" spans="1:3" x14ac:dyDescent="0.3">
      <c r="A29" s="32">
        <v>27</v>
      </c>
      <c r="B29" s="46" t="s">
        <v>293</v>
      </c>
      <c r="C29" s="48" t="s">
        <v>39</v>
      </c>
    </row>
    <row r="30" spans="1:3" x14ac:dyDescent="0.3">
      <c r="A30" s="32">
        <v>28</v>
      </c>
      <c r="B30" s="46" t="s">
        <v>341</v>
      </c>
      <c r="C30" s="48"/>
    </row>
    <row r="31" spans="1:3" x14ac:dyDescent="0.3">
      <c r="A31" s="32">
        <v>29</v>
      </c>
      <c r="B31" s="46" t="s">
        <v>351</v>
      </c>
      <c r="C31" s="48"/>
    </row>
    <row r="32" spans="1:3" x14ac:dyDescent="0.3">
      <c r="A32" s="32">
        <v>30</v>
      </c>
      <c r="B32" s="46" t="s">
        <v>397</v>
      </c>
      <c r="C32" s="48"/>
    </row>
    <row r="33" spans="1:3" x14ac:dyDescent="0.3">
      <c r="A33" s="32">
        <v>31</v>
      </c>
      <c r="B33" s="46" t="s">
        <v>398</v>
      </c>
      <c r="C33" s="48" t="s">
        <v>39</v>
      </c>
    </row>
    <row r="34" spans="1:3" x14ac:dyDescent="0.3">
      <c r="A34" s="32">
        <v>32</v>
      </c>
      <c r="B34" s="46" t="s">
        <v>399</v>
      </c>
      <c r="C34" s="47"/>
    </row>
    <row r="35" spans="1:3" x14ac:dyDescent="0.3">
      <c r="A35" s="32">
        <v>33</v>
      </c>
      <c r="B35" s="46" t="s">
        <v>400</v>
      </c>
      <c r="C35" s="48" t="s">
        <v>39</v>
      </c>
    </row>
    <row r="36" spans="1:3" x14ac:dyDescent="0.3">
      <c r="A36" s="32">
        <v>34</v>
      </c>
      <c r="B36" s="26" t="s">
        <v>4</v>
      </c>
      <c r="C36" s="27"/>
    </row>
    <row r="37" spans="1:3" x14ac:dyDescent="0.3">
      <c r="A37" s="32">
        <v>35</v>
      </c>
      <c r="B37"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27"/>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16.2" thickBot="1" x14ac:dyDescent="0.35">
      <c r="A1" s="22" t="s">
        <v>58</v>
      </c>
      <c r="B1" s="38">
        <v>25</v>
      </c>
      <c r="C1" s="23">
        <f>MAX($A$3:$A$27)-1</f>
        <v>24</v>
      </c>
    </row>
    <row r="2" spans="1:3" ht="16.2" thickTop="1" x14ac:dyDescent="0.3">
      <c r="A2" s="30" t="s">
        <v>35</v>
      </c>
      <c r="B2" s="30" t="s">
        <v>36</v>
      </c>
      <c r="C2" s="23" t="s">
        <v>37</v>
      </c>
    </row>
    <row r="3" spans="1:3" x14ac:dyDescent="0.3">
      <c r="A3" s="46">
        <v>1</v>
      </c>
      <c r="B3" s="73" t="s">
        <v>140</v>
      </c>
      <c r="C3" s="47"/>
    </row>
    <row r="4" spans="1:3" x14ac:dyDescent="0.3">
      <c r="A4" s="46">
        <v>2</v>
      </c>
      <c r="B4" s="73" t="s">
        <v>141</v>
      </c>
      <c r="C4" s="48" t="s">
        <v>39</v>
      </c>
    </row>
    <row r="5" spans="1:3" x14ac:dyDescent="0.3">
      <c r="A5" s="46">
        <v>3</v>
      </c>
      <c r="B5" s="73" t="s">
        <v>101</v>
      </c>
      <c r="C5" s="48"/>
    </row>
    <row r="6" spans="1:3" x14ac:dyDescent="0.3">
      <c r="A6" s="46">
        <v>4</v>
      </c>
      <c r="B6" s="73" t="s">
        <v>102</v>
      </c>
      <c r="C6" s="48" t="s">
        <v>39</v>
      </c>
    </row>
    <row r="7" spans="1:3" x14ac:dyDescent="0.3">
      <c r="A7" s="46">
        <v>5</v>
      </c>
      <c r="B7" s="73" t="s">
        <v>73</v>
      </c>
      <c r="C7" s="48"/>
    </row>
    <row r="8" spans="1:3" x14ac:dyDescent="0.3">
      <c r="A8" s="46">
        <v>6</v>
      </c>
      <c r="B8" s="73" t="s">
        <v>87</v>
      </c>
      <c r="C8" s="48"/>
    </row>
    <row r="9" spans="1:3" x14ac:dyDescent="0.3">
      <c r="A9" s="46">
        <v>7</v>
      </c>
      <c r="B9" s="73" t="s">
        <v>85</v>
      </c>
      <c r="C9" s="48"/>
    </row>
    <row r="10" spans="1:3" x14ac:dyDescent="0.3">
      <c r="A10" s="46">
        <v>8</v>
      </c>
      <c r="B10" s="73" t="s">
        <v>86</v>
      </c>
      <c r="C10" s="48"/>
    </row>
    <row r="11" spans="1:3" x14ac:dyDescent="0.3">
      <c r="A11" s="46">
        <v>9</v>
      </c>
      <c r="B11" s="73" t="s">
        <v>81</v>
      </c>
      <c r="C11" s="48"/>
    </row>
    <row r="12" spans="1:3" x14ac:dyDescent="0.3">
      <c r="A12" s="46">
        <v>10</v>
      </c>
      <c r="B12" s="73" t="s">
        <v>137</v>
      </c>
      <c r="C12" s="48" t="s">
        <v>39</v>
      </c>
    </row>
    <row r="13" spans="1:3" x14ac:dyDescent="0.3">
      <c r="A13" s="46">
        <v>11</v>
      </c>
      <c r="B13" s="73" t="s">
        <v>88</v>
      </c>
      <c r="C13" s="48"/>
    </row>
    <row r="14" spans="1:3" x14ac:dyDescent="0.3">
      <c r="A14" s="46">
        <v>12</v>
      </c>
      <c r="B14" s="73" t="s">
        <v>160</v>
      </c>
      <c r="C14" s="48"/>
    </row>
    <row r="15" spans="1:3" x14ac:dyDescent="0.3">
      <c r="A15" s="46">
        <v>13</v>
      </c>
      <c r="B15" s="73" t="s">
        <v>74</v>
      </c>
      <c r="C15" s="48"/>
    </row>
    <row r="16" spans="1:3" x14ac:dyDescent="0.3">
      <c r="A16" s="46">
        <v>14</v>
      </c>
      <c r="B16" s="73" t="s">
        <v>225</v>
      </c>
      <c r="C16" s="48"/>
    </row>
    <row r="17" spans="1:3" x14ac:dyDescent="0.3">
      <c r="A17" s="46">
        <v>15</v>
      </c>
      <c r="B17" s="73" t="s">
        <v>234</v>
      </c>
      <c r="C17" s="48"/>
    </row>
    <row r="18" spans="1:3" x14ac:dyDescent="0.3">
      <c r="A18" s="46">
        <v>16</v>
      </c>
      <c r="B18" s="73" t="s">
        <v>230</v>
      </c>
      <c r="C18" s="48"/>
    </row>
    <row r="19" spans="1:3" x14ac:dyDescent="0.3">
      <c r="A19" s="46">
        <v>17</v>
      </c>
      <c r="B19" s="73" t="s">
        <v>243</v>
      </c>
      <c r="C19" s="48"/>
    </row>
    <row r="20" spans="1:3" x14ac:dyDescent="0.3">
      <c r="A20" s="46">
        <v>18</v>
      </c>
      <c r="B20" s="73" t="s">
        <v>242</v>
      </c>
      <c r="C20" s="48"/>
    </row>
    <row r="21" spans="1:3" x14ac:dyDescent="0.3">
      <c r="A21" s="46">
        <v>19</v>
      </c>
      <c r="B21" s="73" t="s">
        <v>244</v>
      </c>
      <c r="C21" s="48"/>
    </row>
    <row r="22" spans="1:3" x14ac:dyDescent="0.3">
      <c r="A22" s="46">
        <v>20</v>
      </c>
      <c r="B22" s="73" t="s">
        <v>256</v>
      </c>
      <c r="C22" s="48"/>
    </row>
    <row r="23" spans="1:3" x14ac:dyDescent="0.3">
      <c r="A23" s="46">
        <v>21</v>
      </c>
      <c r="B23" s="46" t="s">
        <v>312</v>
      </c>
      <c r="C23" s="47"/>
    </row>
    <row r="24" spans="1:3" x14ac:dyDescent="0.3">
      <c r="A24" s="46">
        <v>22</v>
      </c>
      <c r="B24" s="46" t="s">
        <v>293</v>
      </c>
      <c r="C24" s="48" t="s">
        <v>39</v>
      </c>
    </row>
    <row r="25" spans="1:3" x14ac:dyDescent="0.3">
      <c r="A25" s="46">
        <v>23</v>
      </c>
      <c r="B25" s="46" t="s">
        <v>342</v>
      </c>
      <c r="C25" s="48"/>
    </row>
    <row r="26" spans="1:3" x14ac:dyDescent="0.3">
      <c r="A26" s="46">
        <v>24</v>
      </c>
      <c r="B26" s="29" t="s">
        <v>4</v>
      </c>
      <c r="C26" s="27"/>
    </row>
    <row r="27" spans="1:3" x14ac:dyDescent="0.3">
      <c r="A27" s="46">
        <v>25</v>
      </c>
      <c r="B27"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13"/>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16.2" thickBot="1" x14ac:dyDescent="0.35">
      <c r="A1" s="22" t="s">
        <v>189</v>
      </c>
      <c r="B1" s="38">
        <v>11</v>
      </c>
      <c r="C1" s="23">
        <f>MAX($A$3:$A$13)-1</f>
        <v>10</v>
      </c>
    </row>
    <row r="2" spans="1:3" ht="16.2" thickTop="1" x14ac:dyDescent="0.3">
      <c r="A2" s="30" t="s">
        <v>35</v>
      </c>
      <c r="B2" s="30" t="s">
        <v>36</v>
      </c>
      <c r="C2" s="23" t="s">
        <v>37</v>
      </c>
    </row>
    <row r="3" spans="1:3" x14ac:dyDescent="0.3">
      <c r="A3" s="109">
        <v>1</v>
      </c>
      <c r="B3" s="102" t="s">
        <v>334</v>
      </c>
      <c r="C3" s="110"/>
    </row>
    <row r="4" spans="1:3" ht="27.6" x14ac:dyDescent="0.3">
      <c r="A4" s="109">
        <v>2</v>
      </c>
      <c r="B4" s="102" t="s">
        <v>335</v>
      </c>
      <c r="C4" s="110" t="s">
        <v>39</v>
      </c>
    </row>
    <row r="5" spans="1:3" x14ac:dyDescent="0.3">
      <c r="A5" s="109">
        <v>3</v>
      </c>
      <c r="B5" s="111" t="s">
        <v>336</v>
      </c>
      <c r="C5" s="110"/>
    </row>
    <row r="6" spans="1:3" ht="27.6" x14ac:dyDescent="0.3">
      <c r="A6" s="109">
        <v>4</v>
      </c>
      <c r="B6" s="111" t="s">
        <v>343</v>
      </c>
      <c r="C6" s="110"/>
    </row>
    <row r="7" spans="1:3" x14ac:dyDescent="0.3">
      <c r="A7" s="109">
        <v>5</v>
      </c>
      <c r="B7" s="111" t="s">
        <v>272</v>
      </c>
      <c r="C7" s="110"/>
    </row>
    <row r="8" spans="1:3" x14ac:dyDescent="0.3">
      <c r="A8" s="109">
        <v>6</v>
      </c>
      <c r="B8" s="111" t="s">
        <v>344</v>
      </c>
      <c r="C8" s="110"/>
    </row>
    <row r="9" spans="1:3" x14ac:dyDescent="0.3">
      <c r="A9" s="109">
        <v>7</v>
      </c>
      <c r="B9" s="111" t="s">
        <v>351</v>
      </c>
      <c r="C9" s="110"/>
    </row>
    <row r="10" spans="1:3" x14ac:dyDescent="0.3">
      <c r="A10" s="109">
        <v>8</v>
      </c>
      <c r="B10" s="111" t="s">
        <v>401</v>
      </c>
      <c r="C10" s="110"/>
    </row>
    <row r="11" spans="1:3" x14ac:dyDescent="0.3">
      <c r="A11" s="109">
        <v>9</v>
      </c>
      <c r="B11" s="111" t="s">
        <v>432</v>
      </c>
      <c r="C11" s="110"/>
    </row>
    <row r="12" spans="1:3" x14ac:dyDescent="0.3">
      <c r="A12" s="109">
        <v>10</v>
      </c>
      <c r="B12" s="112" t="s">
        <v>323</v>
      </c>
      <c r="C12" s="112"/>
    </row>
    <row r="13" spans="1:3" x14ac:dyDescent="0.3">
      <c r="A13" s="109">
        <v>11</v>
      </c>
      <c r="B13"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7"/>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16.2" thickBot="1" x14ac:dyDescent="0.35">
      <c r="A1" s="22" t="s">
        <v>189</v>
      </c>
      <c r="B1" s="38">
        <v>23</v>
      </c>
      <c r="C1" s="23">
        <f>MAX($A$3:$A$27)-1</f>
        <v>24</v>
      </c>
    </row>
    <row r="2" spans="1:3" ht="16.2" thickTop="1" x14ac:dyDescent="0.3">
      <c r="A2" s="30" t="s">
        <v>35</v>
      </c>
      <c r="B2" s="30" t="s">
        <v>36</v>
      </c>
      <c r="C2" s="23" t="s">
        <v>37</v>
      </c>
    </row>
    <row r="3" spans="1:3" x14ac:dyDescent="0.3">
      <c r="A3" s="25">
        <v>1</v>
      </c>
      <c r="B3" s="78" t="s">
        <v>199</v>
      </c>
      <c r="C3" s="35"/>
    </row>
    <row r="4" spans="1:3" x14ac:dyDescent="0.3">
      <c r="A4" s="25">
        <v>2</v>
      </c>
      <c r="B4" s="78" t="s">
        <v>200</v>
      </c>
      <c r="C4" s="22" t="s">
        <v>39</v>
      </c>
    </row>
    <row r="5" spans="1:3" x14ac:dyDescent="0.3">
      <c r="A5" s="25">
        <v>3</v>
      </c>
      <c r="B5" s="78" t="s">
        <v>201</v>
      </c>
      <c r="C5" s="22"/>
    </row>
    <row r="6" spans="1:3" x14ac:dyDescent="0.3">
      <c r="A6" s="25">
        <v>4</v>
      </c>
      <c r="B6" s="78" t="s">
        <v>202</v>
      </c>
      <c r="C6" s="22" t="s">
        <v>39</v>
      </c>
    </row>
    <row r="7" spans="1:3" x14ac:dyDescent="0.3">
      <c r="A7" s="25">
        <v>5</v>
      </c>
      <c r="B7" s="78" t="s">
        <v>203</v>
      </c>
      <c r="C7" s="22"/>
    </row>
    <row r="8" spans="1:3" x14ac:dyDescent="0.3">
      <c r="A8" s="25">
        <v>6</v>
      </c>
      <c r="B8" s="78" t="s">
        <v>204</v>
      </c>
      <c r="C8" s="22"/>
    </row>
    <row r="9" spans="1:3" x14ac:dyDescent="0.3">
      <c r="A9" s="25">
        <v>7</v>
      </c>
      <c r="B9" s="78" t="s">
        <v>205</v>
      </c>
      <c r="C9" s="22"/>
    </row>
    <row r="10" spans="1:3" x14ac:dyDescent="0.3">
      <c r="A10" s="25">
        <v>8</v>
      </c>
      <c r="B10" s="78" t="s">
        <v>206</v>
      </c>
      <c r="C10" s="22"/>
    </row>
    <row r="11" spans="1:3" x14ac:dyDescent="0.3">
      <c r="A11" s="25">
        <v>9</v>
      </c>
      <c r="B11" s="78" t="s">
        <v>207</v>
      </c>
      <c r="C11" s="22"/>
    </row>
    <row r="12" spans="1:3" x14ac:dyDescent="0.3">
      <c r="A12" s="25">
        <v>10</v>
      </c>
      <c r="B12" s="78" t="s">
        <v>208</v>
      </c>
      <c r="C12" s="22"/>
    </row>
    <row r="13" spans="1:3" ht="31.2" x14ac:dyDescent="0.3">
      <c r="A13" s="25">
        <v>11</v>
      </c>
      <c r="B13" s="78" t="s">
        <v>209</v>
      </c>
      <c r="C13" s="22"/>
    </row>
    <row r="14" spans="1:3" x14ac:dyDescent="0.3">
      <c r="A14" s="25">
        <v>12</v>
      </c>
      <c r="B14" s="78" t="s">
        <v>210</v>
      </c>
      <c r="C14" s="22"/>
    </row>
    <row r="15" spans="1:3" ht="31.2" x14ac:dyDescent="0.3">
      <c r="A15" s="25">
        <v>13</v>
      </c>
      <c r="B15" s="78" t="s">
        <v>211</v>
      </c>
      <c r="C15" s="22"/>
    </row>
    <row r="16" spans="1:3" x14ac:dyDescent="0.3">
      <c r="A16" s="25">
        <v>14</v>
      </c>
      <c r="B16" s="78" t="s">
        <v>212</v>
      </c>
      <c r="C16" s="22"/>
    </row>
    <row r="17" spans="1:3" x14ac:dyDescent="0.3">
      <c r="A17" s="25">
        <v>15</v>
      </c>
      <c r="B17" s="78" t="s">
        <v>226</v>
      </c>
      <c r="C17" s="22"/>
    </row>
    <row r="18" spans="1:3" x14ac:dyDescent="0.3">
      <c r="A18" s="25">
        <v>16</v>
      </c>
      <c r="B18" s="78" t="s">
        <v>227</v>
      </c>
      <c r="C18" s="22"/>
    </row>
    <row r="19" spans="1:3" ht="31.2" x14ac:dyDescent="0.3">
      <c r="A19" s="25">
        <v>17</v>
      </c>
      <c r="B19" s="78" t="s">
        <v>294</v>
      </c>
      <c r="C19" s="22"/>
    </row>
    <row r="20" spans="1:3" x14ac:dyDescent="0.3">
      <c r="A20" s="25">
        <v>18</v>
      </c>
      <c r="B20" s="78" t="s">
        <v>295</v>
      </c>
      <c r="C20" s="22"/>
    </row>
    <row r="21" spans="1:3" x14ac:dyDescent="0.3">
      <c r="A21" s="25">
        <v>19</v>
      </c>
      <c r="B21" s="78" t="s">
        <v>310</v>
      </c>
      <c r="C21" s="22"/>
    </row>
    <row r="22" spans="1:3" x14ac:dyDescent="0.3">
      <c r="A22" s="25">
        <v>20</v>
      </c>
      <c r="B22" s="78" t="s">
        <v>313</v>
      </c>
      <c r="C22" s="22"/>
    </row>
    <row r="23" spans="1:3" x14ac:dyDescent="0.3">
      <c r="A23" s="25">
        <v>21</v>
      </c>
      <c r="B23" s="78" t="s">
        <v>353</v>
      </c>
      <c r="C23" s="22"/>
    </row>
    <row r="24" spans="1:3" ht="31.2" x14ac:dyDescent="0.3">
      <c r="A24" s="25">
        <v>22</v>
      </c>
      <c r="B24" s="78" t="s">
        <v>435</v>
      </c>
      <c r="C24" s="22"/>
    </row>
    <row r="25" spans="1:3" ht="31.2" x14ac:dyDescent="0.3">
      <c r="A25" s="25">
        <v>23</v>
      </c>
      <c r="B25" s="78" t="s">
        <v>436</v>
      </c>
      <c r="C25" s="22" t="s">
        <v>39</v>
      </c>
    </row>
    <row r="26" spans="1:3" x14ac:dyDescent="0.3">
      <c r="A26" s="25">
        <v>24</v>
      </c>
      <c r="B26" s="78" t="s">
        <v>4</v>
      </c>
    </row>
    <row r="27" spans="1:3" x14ac:dyDescent="0.3">
      <c r="A27" s="25">
        <v>25</v>
      </c>
      <c r="B27" s="100" t="s">
        <v>322</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C22"/>
  <sheetViews>
    <sheetView workbookViewId="0">
      <selection activeCell="A2" sqref="A2:G2"/>
    </sheetView>
  </sheetViews>
  <sheetFormatPr baseColWidth="10" defaultColWidth="11.44140625" defaultRowHeight="15.6" x14ac:dyDescent="0.3"/>
  <cols>
    <col min="1" max="1" width="13.109375" style="23" customWidth="1"/>
    <col min="2" max="2" width="55.109375" style="23" customWidth="1"/>
    <col min="3" max="16384" width="11.44140625" style="23"/>
  </cols>
  <sheetData>
    <row r="1" spans="1:3" ht="16.2" thickBot="1" x14ac:dyDescent="0.35">
      <c r="A1" s="84" t="s">
        <v>261</v>
      </c>
      <c r="B1" s="85">
        <v>20</v>
      </c>
      <c r="C1" s="86">
        <f>MAX($A$3:$A$22)-1</f>
        <v>19</v>
      </c>
    </row>
    <row r="2" spans="1:3" ht="16.2" thickTop="1" x14ac:dyDescent="0.3">
      <c r="A2" s="87" t="s">
        <v>35</v>
      </c>
      <c r="B2" s="87" t="s">
        <v>36</v>
      </c>
      <c r="C2" s="86" t="s">
        <v>37</v>
      </c>
    </row>
    <row r="3" spans="1:3" x14ac:dyDescent="0.3">
      <c r="A3" s="88">
        <v>1</v>
      </c>
      <c r="B3" s="88" t="s">
        <v>270</v>
      </c>
      <c r="C3" s="48"/>
    </row>
    <row r="4" spans="1:3" x14ac:dyDescent="0.3">
      <c r="A4" s="88">
        <v>2</v>
      </c>
      <c r="B4" s="88" t="s">
        <v>271</v>
      </c>
      <c r="C4" s="48" t="s">
        <v>39</v>
      </c>
    </row>
    <row r="5" spans="1:3" x14ac:dyDescent="0.3">
      <c r="A5" s="88">
        <v>3</v>
      </c>
      <c r="B5" s="88" t="s">
        <v>267</v>
      </c>
      <c r="C5" s="48"/>
    </row>
    <row r="6" spans="1:3" x14ac:dyDescent="0.3">
      <c r="A6" s="88">
        <v>4</v>
      </c>
      <c r="B6" s="88" t="s">
        <v>268</v>
      </c>
      <c r="C6" s="48"/>
    </row>
    <row r="7" spans="1:3" x14ac:dyDescent="0.3">
      <c r="A7" s="88">
        <v>5</v>
      </c>
      <c r="B7" s="88" t="s">
        <v>265</v>
      </c>
      <c r="C7" s="48"/>
    </row>
    <row r="8" spans="1:3" x14ac:dyDescent="0.3">
      <c r="A8" s="88">
        <v>6</v>
      </c>
      <c r="B8" s="88" t="s">
        <v>266</v>
      </c>
      <c r="C8" s="48" t="s">
        <v>39</v>
      </c>
    </row>
    <row r="9" spans="1:3" x14ac:dyDescent="0.3">
      <c r="A9" s="88">
        <v>7</v>
      </c>
      <c r="B9" s="88" t="s">
        <v>274</v>
      </c>
      <c r="C9" s="48"/>
    </row>
    <row r="10" spans="1:3" x14ac:dyDescent="0.3">
      <c r="A10" s="88">
        <v>8</v>
      </c>
      <c r="B10" s="88" t="s">
        <v>275</v>
      </c>
      <c r="C10" s="48" t="s">
        <v>39</v>
      </c>
    </row>
    <row r="11" spans="1:3" x14ac:dyDescent="0.3">
      <c r="A11" s="88">
        <v>9</v>
      </c>
      <c r="B11" s="88" t="s">
        <v>272</v>
      </c>
      <c r="C11" s="48"/>
    </row>
    <row r="12" spans="1:3" x14ac:dyDescent="0.3">
      <c r="A12" s="88">
        <v>10</v>
      </c>
      <c r="B12" s="88" t="s">
        <v>269</v>
      </c>
      <c r="C12" s="48"/>
    </row>
    <row r="13" spans="1:3" x14ac:dyDescent="0.3">
      <c r="A13" s="88">
        <v>11</v>
      </c>
      <c r="B13" s="88" t="s">
        <v>273</v>
      </c>
      <c r="C13" s="48"/>
    </row>
    <row r="14" spans="1:3" x14ac:dyDescent="0.3">
      <c r="A14" s="88">
        <v>12</v>
      </c>
      <c r="B14" s="88" t="s">
        <v>309</v>
      </c>
      <c r="C14" s="48"/>
    </row>
    <row r="15" spans="1:3" x14ac:dyDescent="0.3">
      <c r="A15" s="88">
        <v>13</v>
      </c>
      <c r="B15" s="88" t="s">
        <v>310</v>
      </c>
      <c r="C15" s="48"/>
    </row>
    <row r="16" spans="1:3" x14ac:dyDescent="0.3">
      <c r="A16" s="88">
        <v>14</v>
      </c>
      <c r="B16" s="88" t="s">
        <v>345</v>
      </c>
      <c r="C16" s="48"/>
    </row>
    <row r="17" spans="1:3" x14ac:dyDescent="0.3">
      <c r="A17" s="88">
        <v>15</v>
      </c>
      <c r="B17" s="88" t="s">
        <v>352</v>
      </c>
      <c r="C17" s="48"/>
    </row>
    <row r="18" spans="1:3" x14ac:dyDescent="0.3">
      <c r="A18" s="88">
        <v>16</v>
      </c>
      <c r="B18" s="88" t="s">
        <v>351</v>
      </c>
      <c r="C18" s="48"/>
    </row>
    <row r="19" spans="1:3" x14ac:dyDescent="0.3">
      <c r="A19" s="88">
        <v>17</v>
      </c>
      <c r="B19" s="88" t="s">
        <v>433</v>
      </c>
      <c r="C19" s="48"/>
    </row>
    <row r="20" spans="1:3" x14ac:dyDescent="0.3">
      <c r="A20" s="88">
        <v>18</v>
      </c>
      <c r="B20" s="88" t="s">
        <v>434</v>
      </c>
      <c r="C20" s="48"/>
    </row>
    <row r="21" spans="1:3" x14ac:dyDescent="0.3">
      <c r="A21" s="88">
        <v>19</v>
      </c>
      <c r="B21" s="89" t="s">
        <v>4</v>
      </c>
      <c r="C21" s="89"/>
    </row>
    <row r="22" spans="1:3" x14ac:dyDescent="0.3">
      <c r="A22" s="88">
        <v>20</v>
      </c>
      <c r="B22" s="100" t="s">
        <v>322</v>
      </c>
      <c r="C22" s="8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dimension ref="A1:C12"/>
  <sheetViews>
    <sheetView workbookViewId="0">
      <selection activeCell="A2" sqref="A2:G2"/>
    </sheetView>
  </sheetViews>
  <sheetFormatPr baseColWidth="10" defaultColWidth="11.44140625" defaultRowHeight="13.2" x14ac:dyDescent="0.25"/>
  <cols>
    <col min="1" max="1" width="13.109375" style="92" customWidth="1"/>
    <col min="2" max="2" width="55.109375" style="92" customWidth="1"/>
    <col min="3" max="16384" width="11.44140625" style="92"/>
  </cols>
  <sheetData>
    <row r="1" spans="1:3" ht="27" thickBot="1" x14ac:dyDescent="0.3">
      <c r="A1" s="90" t="s">
        <v>264</v>
      </c>
      <c r="B1" s="91">
        <v>9</v>
      </c>
      <c r="C1" s="92">
        <f>MAX($A$3:$A$12)-1</f>
        <v>9</v>
      </c>
    </row>
    <row r="2" spans="1:3" ht="13.8" thickTop="1" x14ac:dyDescent="0.25">
      <c r="A2" s="93" t="s">
        <v>35</v>
      </c>
      <c r="B2" s="93" t="s">
        <v>36</v>
      </c>
      <c r="C2" s="92" t="s">
        <v>37</v>
      </c>
    </row>
    <row r="3" spans="1:3" x14ac:dyDescent="0.25">
      <c r="A3" s="26">
        <v>1</v>
      </c>
      <c r="B3" s="88" t="s">
        <v>280</v>
      </c>
      <c r="C3" s="33"/>
    </row>
    <row r="4" spans="1:3" x14ac:dyDescent="0.25">
      <c r="A4" s="26">
        <v>2</v>
      </c>
      <c r="B4" s="88" t="s">
        <v>281</v>
      </c>
      <c r="C4" s="28" t="s">
        <v>39</v>
      </c>
    </row>
    <row r="5" spans="1:3" x14ac:dyDescent="0.25">
      <c r="A5" s="26">
        <v>3</v>
      </c>
      <c r="B5" s="46" t="s">
        <v>349</v>
      </c>
      <c r="C5" s="28"/>
    </row>
    <row r="6" spans="1:3" x14ac:dyDescent="0.25">
      <c r="A6" s="26">
        <v>4</v>
      </c>
      <c r="B6" s="46" t="s">
        <v>276</v>
      </c>
      <c r="C6" s="28"/>
    </row>
    <row r="7" spans="1:3" x14ac:dyDescent="0.25">
      <c r="A7" s="26">
        <v>5</v>
      </c>
      <c r="B7" s="46" t="s">
        <v>277</v>
      </c>
      <c r="C7" s="28"/>
    </row>
    <row r="8" spans="1:3" x14ac:dyDescent="0.25">
      <c r="A8" s="26">
        <v>6</v>
      </c>
      <c r="B8" s="46" t="s">
        <v>278</v>
      </c>
      <c r="C8" s="28"/>
    </row>
    <row r="9" spans="1:3" x14ac:dyDescent="0.25">
      <c r="A9" s="26">
        <v>7</v>
      </c>
      <c r="B9" s="89" t="s">
        <v>279</v>
      </c>
      <c r="C9" s="28"/>
    </row>
    <row r="10" spans="1:3" x14ac:dyDescent="0.25">
      <c r="A10" s="26">
        <v>8</v>
      </c>
      <c r="B10" s="46" t="s">
        <v>159</v>
      </c>
      <c r="C10" s="28"/>
    </row>
    <row r="11" spans="1:3" x14ac:dyDescent="0.25">
      <c r="A11" s="26">
        <v>9</v>
      </c>
      <c r="B11" s="26" t="s">
        <v>4</v>
      </c>
      <c r="C11" s="27"/>
    </row>
    <row r="12" spans="1:3" ht="15.6" x14ac:dyDescent="0.3">
      <c r="A12" s="26">
        <v>10</v>
      </c>
      <c r="B12"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C16"/>
  <sheetViews>
    <sheetView workbookViewId="0">
      <selection activeCell="A2" sqref="A2:G2"/>
    </sheetView>
  </sheetViews>
  <sheetFormatPr baseColWidth="10" defaultColWidth="11.44140625" defaultRowHeight="15.6" x14ac:dyDescent="0.3"/>
  <cols>
    <col min="1" max="1" width="13.109375" style="23" customWidth="1"/>
    <col min="2" max="2" width="55.109375" style="77" customWidth="1"/>
    <col min="3" max="16384" width="11.44140625" style="23"/>
  </cols>
  <sheetData>
    <row r="1" spans="1:3" ht="16.2" thickBot="1" x14ac:dyDescent="0.35">
      <c r="A1" s="22" t="s">
        <v>296</v>
      </c>
      <c r="B1" s="75">
        <v>14</v>
      </c>
      <c r="C1" s="23">
        <f>MAX($A$3:$A$16)-1</f>
        <v>13</v>
      </c>
    </row>
    <row r="2" spans="1:3" ht="16.2" thickTop="1" x14ac:dyDescent="0.3">
      <c r="A2" s="30" t="s">
        <v>35</v>
      </c>
      <c r="B2" s="76" t="s">
        <v>36</v>
      </c>
      <c r="C2" s="23" t="s">
        <v>37</v>
      </c>
    </row>
    <row r="3" spans="1:3" x14ac:dyDescent="0.3">
      <c r="A3" s="46">
        <v>1</v>
      </c>
      <c r="B3" s="70" t="s">
        <v>300</v>
      </c>
      <c r="C3" s="48"/>
    </row>
    <row r="4" spans="1:3" x14ac:dyDescent="0.3">
      <c r="A4" s="46">
        <v>2</v>
      </c>
      <c r="B4" s="70" t="s">
        <v>301</v>
      </c>
      <c r="C4" s="48" t="s">
        <v>39</v>
      </c>
    </row>
    <row r="5" spans="1:3" x14ac:dyDescent="0.3">
      <c r="A5" s="46">
        <v>3</v>
      </c>
      <c r="B5" s="70" t="s">
        <v>298</v>
      </c>
      <c r="C5" s="47"/>
    </row>
    <row r="6" spans="1:3" x14ac:dyDescent="0.3">
      <c r="A6" s="46">
        <v>4</v>
      </c>
      <c r="B6" s="70" t="s">
        <v>299</v>
      </c>
      <c r="C6" s="48" t="s">
        <v>39</v>
      </c>
    </row>
    <row r="7" spans="1:3" x14ac:dyDescent="0.3">
      <c r="A7" s="46">
        <v>5</v>
      </c>
      <c r="B7" s="70" t="s">
        <v>302</v>
      </c>
      <c r="C7" s="48"/>
    </row>
    <row r="8" spans="1:3" x14ac:dyDescent="0.3">
      <c r="A8" s="46">
        <v>6</v>
      </c>
      <c r="B8" s="70" t="s">
        <v>437</v>
      </c>
      <c r="C8" s="48"/>
    </row>
    <row r="9" spans="1:3" x14ac:dyDescent="0.3">
      <c r="A9" s="46">
        <v>7</v>
      </c>
      <c r="B9" s="70" t="s">
        <v>303</v>
      </c>
      <c r="C9" s="48"/>
    </row>
    <row r="10" spans="1:3" x14ac:dyDescent="0.3">
      <c r="A10" s="46">
        <v>8</v>
      </c>
      <c r="B10" s="70" t="s">
        <v>304</v>
      </c>
      <c r="C10" s="48"/>
    </row>
    <row r="11" spans="1:3" x14ac:dyDescent="0.3">
      <c r="A11" s="46">
        <v>9</v>
      </c>
      <c r="B11" s="70" t="s">
        <v>314</v>
      </c>
      <c r="C11" s="48"/>
    </row>
    <row r="12" spans="1:3" x14ac:dyDescent="0.3">
      <c r="A12" s="46">
        <v>10</v>
      </c>
      <c r="B12" s="70" t="s">
        <v>332</v>
      </c>
      <c r="C12" s="48"/>
    </row>
    <row r="13" spans="1:3" x14ac:dyDescent="0.3">
      <c r="A13" s="46">
        <v>11</v>
      </c>
      <c r="B13" s="70" t="s">
        <v>333</v>
      </c>
      <c r="C13" s="48" t="s">
        <v>39</v>
      </c>
    </row>
    <row r="14" spans="1:3" x14ac:dyDescent="0.3">
      <c r="A14" s="46">
        <v>12</v>
      </c>
      <c r="B14" s="70" t="s">
        <v>351</v>
      </c>
      <c r="C14" s="48"/>
    </row>
    <row r="15" spans="1:3" x14ac:dyDescent="0.3">
      <c r="A15" s="46">
        <v>13</v>
      </c>
      <c r="B15" s="70" t="s">
        <v>4</v>
      </c>
      <c r="C15" s="27"/>
    </row>
    <row r="16" spans="1:3" x14ac:dyDescent="0.3">
      <c r="A16" s="46">
        <v>14</v>
      </c>
      <c r="B16"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6"/>
  <dimension ref="A1:C8"/>
  <sheetViews>
    <sheetView workbookViewId="0">
      <selection activeCell="A2" sqref="A2:G2"/>
    </sheetView>
  </sheetViews>
  <sheetFormatPr baseColWidth="10" defaultColWidth="11.44140625" defaultRowHeight="15.6" x14ac:dyDescent="0.3"/>
  <cols>
    <col min="1" max="1" width="13.109375" style="23" customWidth="1"/>
    <col min="2" max="2" width="55.109375" style="77" customWidth="1"/>
    <col min="3" max="16384" width="11.44140625" style="23"/>
  </cols>
  <sheetData>
    <row r="1" spans="1:3" ht="16.2" thickBot="1" x14ac:dyDescent="0.35">
      <c r="A1" s="22" t="s">
        <v>297</v>
      </c>
      <c r="B1" s="75">
        <v>6</v>
      </c>
      <c r="C1" s="23">
        <f>MAX($A$3:$A$8)-1</f>
        <v>5</v>
      </c>
    </row>
    <row r="2" spans="1:3" ht="16.2" thickTop="1" x14ac:dyDescent="0.3">
      <c r="A2" s="30" t="s">
        <v>35</v>
      </c>
      <c r="B2" s="76" t="s">
        <v>36</v>
      </c>
      <c r="C2" s="23" t="s">
        <v>37</v>
      </c>
    </row>
    <row r="3" spans="1:3" x14ac:dyDescent="0.3">
      <c r="A3" s="25">
        <v>1</v>
      </c>
      <c r="B3" s="70" t="s">
        <v>305</v>
      </c>
      <c r="C3" s="35"/>
    </row>
    <row r="4" spans="1:3" x14ac:dyDescent="0.3">
      <c r="A4" s="25">
        <v>2</v>
      </c>
      <c r="B4" s="70" t="s">
        <v>306</v>
      </c>
      <c r="C4" s="22" t="s">
        <v>39</v>
      </c>
    </row>
    <row r="5" spans="1:3" x14ac:dyDescent="0.3">
      <c r="A5" s="25">
        <v>3</v>
      </c>
      <c r="B5" s="70" t="s">
        <v>315</v>
      </c>
      <c r="C5" s="22"/>
    </row>
    <row r="6" spans="1:3" ht="27.6" x14ac:dyDescent="0.3">
      <c r="A6" s="25">
        <v>4</v>
      </c>
      <c r="B6" s="70" t="s">
        <v>358</v>
      </c>
      <c r="C6" s="22"/>
    </row>
    <row r="7" spans="1:3" x14ac:dyDescent="0.3">
      <c r="A7" s="25">
        <v>5</v>
      </c>
      <c r="B7" s="78" t="s">
        <v>4</v>
      </c>
    </row>
    <row r="8" spans="1:3" x14ac:dyDescent="0.3">
      <c r="A8" s="25">
        <v>6</v>
      </c>
      <c r="B8"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5"/>
  <dimension ref="A1:C13"/>
  <sheetViews>
    <sheetView workbookViewId="0">
      <selection activeCell="A2" sqref="A2:G2"/>
    </sheetView>
  </sheetViews>
  <sheetFormatPr baseColWidth="10" defaultColWidth="11.44140625" defaultRowHeight="15.6" x14ac:dyDescent="0.3"/>
  <cols>
    <col min="1" max="1" width="13.109375" style="23" customWidth="1"/>
    <col min="2" max="2" width="55.109375" style="77" customWidth="1"/>
    <col min="3" max="16384" width="11.44140625" style="23"/>
  </cols>
  <sheetData>
    <row r="1" spans="1:3" ht="16.2" thickBot="1" x14ac:dyDescent="0.35">
      <c r="A1" s="22" t="s">
        <v>190</v>
      </c>
      <c r="B1" s="75">
        <v>11</v>
      </c>
      <c r="C1" s="23">
        <f>MAX($A$3:$A$13)-1</f>
        <v>10</v>
      </c>
    </row>
    <row r="2" spans="1:3" ht="16.2" thickTop="1" x14ac:dyDescent="0.3">
      <c r="A2" s="30" t="s">
        <v>35</v>
      </c>
      <c r="B2" s="76" t="s">
        <v>36</v>
      </c>
      <c r="C2" s="23" t="s">
        <v>37</v>
      </c>
    </row>
    <row r="3" spans="1:3" x14ac:dyDescent="0.3">
      <c r="A3" s="46">
        <v>1</v>
      </c>
      <c r="B3" s="70" t="s">
        <v>193</v>
      </c>
      <c r="C3" s="47"/>
    </row>
    <row r="4" spans="1:3" x14ac:dyDescent="0.3">
      <c r="A4" s="46">
        <v>2</v>
      </c>
      <c r="B4" s="70" t="s">
        <v>194</v>
      </c>
      <c r="C4" s="48" t="s">
        <v>39</v>
      </c>
    </row>
    <row r="5" spans="1:3" x14ac:dyDescent="0.3">
      <c r="A5" s="46">
        <v>3</v>
      </c>
      <c r="B5" s="70" t="s">
        <v>192</v>
      </c>
      <c r="C5" s="48"/>
    </row>
    <row r="6" spans="1:3" ht="27.6" x14ac:dyDescent="0.3">
      <c r="A6" s="46">
        <v>4</v>
      </c>
      <c r="B6" s="70" t="s">
        <v>195</v>
      </c>
      <c r="C6" s="48"/>
    </row>
    <row r="7" spans="1:3" ht="27.6" x14ac:dyDescent="0.3">
      <c r="A7" s="46">
        <v>5</v>
      </c>
      <c r="B7" s="70" t="s">
        <v>196</v>
      </c>
      <c r="C7" s="48"/>
    </row>
    <row r="8" spans="1:3" ht="27.6" x14ac:dyDescent="0.3">
      <c r="A8" s="46">
        <v>6</v>
      </c>
      <c r="B8" s="70" t="s">
        <v>197</v>
      </c>
      <c r="C8" s="48" t="s">
        <v>39</v>
      </c>
    </row>
    <row r="9" spans="1:3" ht="27.6" x14ac:dyDescent="0.3">
      <c r="A9" s="46">
        <v>7</v>
      </c>
      <c r="B9" s="70" t="s">
        <v>198</v>
      </c>
      <c r="C9" s="48" t="s">
        <v>39</v>
      </c>
    </row>
    <row r="10" spans="1:3" x14ac:dyDescent="0.3">
      <c r="A10" s="46">
        <v>8</v>
      </c>
      <c r="B10" s="70" t="s">
        <v>217</v>
      </c>
      <c r="C10" s="48"/>
    </row>
    <row r="11" spans="1:3" x14ac:dyDescent="0.3">
      <c r="A11" s="46">
        <v>9</v>
      </c>
      <c r="B11" s="70" t="s">
        <v>286</v>
      </c>
      <c r="C11" s="48"/>
    </row>
    <row r="12" spans="1:3" x14ac:dyDescent="0.3">
      <c r="A12" s="46">
        <v>10</v>
      </c>
      <c r="B12" s="70" t="s">
        <v>4</v>
      </c>
      <c r="C12" s="27"/>
    </row>
    <row r="13" spans="1:3" x14ac:dyDescent="0.3">
      <c r="A13" s="46">
        <v>11</v>
      </c>
      <c r="B13"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5546875" style="5" customWidth="1"/>
    <col min="4" max="16384" width="11.44140625" style="5"/>
  </cols>
  <sheetData>
    <row r="1" spans="1:5" ht="27.75" customHeight="1" x14ac:dyDescent="0.3">
      <c r="A1" s="162" t="s">
        <v>122</v>
      </c>
      <c r="B1" s="162"/>
      <c r="C1" s="162"/>
    </row>
    <row r="2" spans="1:5" ht="54" customHeight="1" x14ac:dyDescent="0.3">
      <c r="A2" s="163" t="s">
        <v>142</v>
      </c>
      <c r="B2" s="163"/>
      <c r="C2" s="163"/>
    </row>
    <row r="3" spans="1:5" ht="98.4" customHeight="1" x14ac:dyDescent="0.3">
      <c r="A3" s="167" t="s">
        <v>42</v>
      </c>
      <c r="B3" s="167"/>
      <c r="C3" s="167"/>
    </row>
    <row r="4" spans="1:5" ht="39.9" customHeight="1" x14ac:dyDescent="0.3">
      <c r="A4" s="168" t="s">
        <v>123</v>
      </c>
      <c r="B4" s="168"/>
      <c r="C4" s="168"/>
    </row>
    <row r="5" spans="1:5" ht="96.75" customHeight="1" x14ac:dyDescent="0.3">
      <c r="A5" s="164" t="s">
        <v>166</v>
      </c>
      <c r="B5" s="165"/>
      <c r="C5" s="165"/>
    </row>
    <row r="6" spans="1:5" ht="96.75" customHeight="1" x14ac:dyDescent="0.3">
      <c r="A6" s="164" t="s">
        <v>167</v>
      </c>
      <c r="B6" s="167"/>
      <c r="C6" s="167"/>
    </row>
    <row r="7" spans="1:5" ht="117.75" customHeight="1" x14ac:dyDescent="0.3">
      <c r="A7" s="163" t="s">
        <v>143</v>
      </c>
      <c r="B7" s="166"/>
      <c r="C7" s="166"/>
      <c r="E7" s="6"/>
    </row>
    <row r="8" spans="1:5" ht="66.75" customHeight="1" x14ac:dyDescent="0.3">
      <c r="A8" s="169" t="s">
        <v>20</v>
      </c>
      <c r="B8" s="170"/>
      <c r="C8" s="171"/>
      <c r="E8" s="6"/>
    </row>
    <row r="9" spans="1:5" ht="31.2" x14ac:dyDescent="0.3">
      <c r="A9" s="7" t="s">
        <v>40</v>
      </c>
      <c r="B9" s="7" t="s">
        <v>124</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65">
        <v>7.8</v>
      </c>
    </row>
    <row r="14" spans="1:5" ht="24" hidden="1" customHeight="1" x14ac:dyDescent="0.3">
      <c r="A14" s="167"/>
      <c r="B14" s="165"/>
      <c r="C14" s="165"/>
    </row>
    <row r="15" spans="1:5" ht="126" customHeight="1" x14ac:dyDescent="0.3">
      <c r="A15" s="163" t="s">
        <v>144</v>
      </c>
      <c r="B15" s="163"/>
      <c r="C15" s="163"/>
    </row>
    <row r="16" spans="1:5" ht="84.45" customHeight="1" x14ac:dyDescent="0.3">
      <c r="A16" s="163" t="s">
        <v>145</v>
      </c>
      <c r="B16" s="163"/>
      <c r="C16" s="163"/>
    </row>
    <row r="17" spans="1:3" ht="50.1" customHeight="1" x14ac:dyDescent="0.3">
      <c r="A17" s="167" t="s">
        <v>146</v>
      </c>
      <c r="B17" s="165"/>
      <c r="C17" s="165"/>
    </row>
    <row r="18" spans="1:3" ht="80.400000000000006" customHeight="1" x14ac:dyDescent="0.3">
      <c r="A18" s="167" t="s">
        <v>19</v>
      </c>
      <c r="B18" s="165"/>
      <c r="C18" s="165"/>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dimension ref="A1:C15"/>
  <sheetViews>
    <sheetView workbookViewId="0">
      <selection activeCell="A2" sqref="A2:G2"/>
    </sheetView>
  </sheetViews>
  <sheetFormatPr baseColWidth="10" defaultColWidth="11.44140625" defaultRowHeight="15.6" x14ac:dyDescent="0.3"/>
  <cols>
    <col min="1" max="1" width="13.109375" style="23" customWidth="1"/>
    <col min="2" max="2" width="55.109375" style="77" customWidth="1"/>
    <col min="3" max="16384" width="11.44140625" style="23"/>
  </cols>
  <sheetData>
    <row r="1" spans="1:3" ht="16.2" thickBot="1" x14ac:dyDescent="0.35">
      <c r="A1" s="22" t="s">
        <v>228</v>
      </c>
      <c r="B1" s="75">
        <v>13</v>
      </c>
      <c r="C1" s="23">
        <f>MAX($A$3:$A$15)-1</f>
        <v>12</v>
      </c>
    </row>
    <row r="2" spans="1:3" ht="16.2" thickTop="1" x14ac:dyDescent="0.3">
      <c r="A2" s="30" t="s">
        <v>35</v>
      </c>
      <c r="B2" s="76" t="s">
        <v>36</v>
      </c>
      <c r="C2" s="23" t="s">
        <v>37</v>
      </c>
    </row>
    <row r="3" spans="1:3" x14ac:dyDescent="0.3">
      <c r="A3" s="25">
        <v>1</v>
      </c>
      <c r="B3" s="78" t="s">
        <v>158</v>
      </c>
      <c r="C3" s="35"/>
    </row>
    <row r="4" spans="1:3" x14ac:dyDescent="0.3">
      <c r="A4" s="25">
        <v>2</v>
      </c>
      <c r="B4" s="78" t="s">
        <v>130</v>
      </c>
      <c r="C4" s="22" t="s">
        <v>39</v>
      </c>
    </row>
    <row r="5" spans="1:3" x14ac:dyDescent="0.3">
      <c r="A5" s="25">
        <v>3</v>
      </c>
      <c r="B5" s="78" t="s">
        <v>229</v>
      </c>
      <c r="C5" s="22"/>
    </row>
    <row r="6" spans="1:3" x14ac:dyDescent="0.3">
      <c r="A6" s="25">
        <v>4</v>
      </c>
      <c r="B6" s="78" t="s">
        <v>98</v>
      </c>
      <c r="C6" s="22"/>
    </row>
    <row r="7" spans="1:3" x14ac:dyDescent="0.3">
      <c r="A7" s="25">
        <v>5</v>
      </c>
      <c r="B7" s="78" t="s">
        <v>230</v>
      </c>
      <c r="C7" s="22"/>
    </row>
    <row r="8" spans="1:3" x14ac:dyDescent="0.3">
      <c r="A8" s="25">
        <v>6</v>
      </c>
      <c r="B8" s="78" t="s">
        <v>231</v>
      </c>
      <c r="C8" s="22"/>
    </row>
    <row r="9" spans="1:3" ht="31.2" x14ac:dyDescent="0.3">
      <c r="A9" s="25">
        <v>7</v>
      </c>
      <c r="B9" s="78" t="s">
        <v>232</v>
      </c>
      <c r="C9" s="22"/>
    </row>
    <row r="10" spans="1:3" x14ac:dyDescent="0.3">
      <c r="A10" s="25">
        <v>8</v>
      </c>
      <c r="B10" s="78" t="s">
        <v>233</v>
      </c>
      <c r="C10" s="22"/>
    </row>
    <row r="11" spans="1:3" x14ac:dyDescent="0.3">
      <c r="A11" s="25">
        <v>9</v>
      </c>
      <c r="B11" s="78" t="s">
        <v>331</v>
      </c>
      <c r="C11" s="22"/>
    </row>
    <row r="12" spans="1:3" x14ac:dyDescent="0.3">
      <c r="A12" s="25">
        <v>10</v>
      </c>
      <c r="B12" s="78" t="s">
        <v>346</v>
      </c>
      <c r="C12" s="22"/>
    </row>
    <row r="13" spans="1:3" x14ac:dyDescent="0.3">
      <c r="A13" s="25">
        <v>11</v>
      </c>
      <c r="B13" s="78" t="s">
        <v>231</v>
      </c>
      <c r="C13" s="22"/>
    </row>
    <row r="14" spans="1:3" x14ac:dyDescent="0.3">
      <c r="A14" s="25">
        <v>12</v>
      </c>
      <c r="B14" s="78" t="s">
        <v>4</v>
      </c>
    </row>
    <row r="15" spans="1:3" x14ac:dyDescent="0.3">
      <c r="A15" s="25">
        <v>13</v>
      </c>
      <c r="B15" s="100" t="s">
        <v>322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6"/>
  <sheetViews>
    <sheetView workbookViewId="0">
      <selection activeCell="A2" sqref="A2:G2"/>
    </sheetView>
  </sheetViews>
  <sheetFormatPr baseColWidth="10" defaultColWidth="11.44140625" defaultRowHeight="15.6" x14ac:dyDescent="0.3"/>
  <cols>
    <col min="1" max="1" width="8.88671875" style="100" bestFit="1" customWidth="1"/>
    <col min="2" max="2" width="58.44140625" style="100" customWidth="1"/>
    <col min="3" max="3" width="6.88671875" style="100" bestFit="1" customWidth="1"/>
    <col min="4" max="16384" width="11.44140625" style="100"/>
  </cols>
  <sheetData>
    <row r="1" spans="1:3" ht="16.2" thickBot="1" x14ac:dyDescent="0.35">
      <c r="A1" s="107" t="s">
        <v>317</v>
      </c>
      <c r="B1" s="106">
        <v>14</v>
      </c>
      <c r="C1" s="100">
        <f>MAX($A$16:$A$16)-1</f>
        <v>13</v>
      </c>
    </row>
    <row r="2" spans="1:3" ht="16.2" thickTop="1" x14ac:dyDescent="0.3">
      <c r="A2" s="105" t="s">
        <v>35</v>
      </c>
      <c r="B2" s="104" t="s">
        <v>36</v>
      </c>
      <c r="C2" s="100" t="s">
        <v>37</v>
      </c>
    </row>
    <row r="3" spans="1:3" ht="27.6" x14ac:dyDescent="0.3">
      <c r="A3" s="101">
        <v>1</v>
      </c>
      <c r="B3" s="102" t="s">
        <v>329</v>
      </c>
    </row>
    <row r="4" spans="1:3" ht="27.6" x14ac:dyDescent="0.3">
      <c r="A4" s="101">
        <v>2</v>
      </c>
      <c r="B4" s="102" t="s">
        <v>328</v>
      </c>
      <c r="C4" s="100" t="s">
        <v>39</v>
      </c>
    </row>
    <row r="5" spans="1:3" x14ac:dyDescent="0.3">
      <c r="A5" s="101">
        <v>3</v>
      </c>
      <c r="B5" s="103" t="s">
        <v>327</v>
      </c>
    </row>
    <row r="6" spans="1:3" x14ac:dyDescent="0.3">
      <c r="A6" s="101">
        <v>4</v>
      </c>
      <c r="B6" s="103" t="s">
        <v>326</v>
      </c>
    </row>
    <row r="7" spans="1:3" x14ac:dyDescent="0.3">
      <c r="A7" s="101">
        <v>5</v>
      </c>
      <c r="B7" s="103" t="s">
        <v>325</v>
      </c>
    </row>
    <row r="8" spans="1:3" x14ac:dyDescent="0.3">
      <c r="A8" s="101">
        <v>6</v>
      </c>
      <c r="B8" s="103" t="s">
        <v>324</v>
      </c>
    </row>
    <row r="9" spans="1:3" x14ac:dyDescent="0.3">
      <c r="A9" s="101">
        <v>7</v>
      </c>
      <c r="B9" s="103" t="s">
        <v>347</v>
      </c>
    </row>
    <row r="10" spans="1:3" x14ac:dyDescent="0.3">
      <c r="A10" s="101">
        <v>8</v>
      </c>
      <c r="B10" s="103" t="s">
        <v>348</v>
      </c>
    </row>
    <row r="11" spans="1:3" x14ac:dyDescent="0.3">
      <c r="A11" s="101">
        <v>9</v>
      </c>
      <c r="B11" s="103" t="s">
        <v>350</v>
      </c>
    </row>
    <row r="12" spans="1:3" x14ac:dyDescent="0.3">
      <c r="A12" s="101">
        <v>10</v>
      </c>
      <c r="B12" s="103" t="s">
        <v>351</v>
      </c>
    </row>
    <row r="13" spans="1:3" x14ac:dyDescent="0.3">
      <c r="A13" s="101">
        <v>11</v>
      </c>
      <c r="B13" s="103" t="s">
        <v>403</v>
      </c>
    </row>
    <row r="14" spans="1:3" x14ac:dyDescent="0.3">
      <c r="A14" s="101">
        <v>12</v>
      </c>
      <c r="B14" s="103" t="s">
        <v>404</v>
      </c>
    </row>
    <row r="15" spans="1:3" x14ac:dyDescent="0.3">
      <c r="A15" s="101">
        <v>13</v>
      </c>
      <c r="B15" s="103" t="s">
        <v>323</v>
      </c>
      <c r="C15" s="102"/>
    </row>
    <row r="16" spans="1:3" x14ac:dyDescent="0.3">
      <c r="A16" s="101">
        <v>14</v>
      </c>
      <c r="B16" s="103" t="s">
        <v>322</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5546875" style="1" customWidth="1"/>
    <col min="4" max="16384" width="11.44140625" style="1"/>
  </cols>
  <sheetData>
    <row r="1" spans="1:4" x14ac:dyDescent="0.3">
      <c r="A1" s="3" t="s">
        <v>9</v>
      </c>
      <c r="B1" s="3"/>
      <c r="C1" s="3"/>
      <c r="D1" s="3"/>
    </row>
    <row r="2" spans="1:4" ht="72" customHeight="1" x14ac:dyDescent="0.3">
      <c r="A2" s="172" t="s">
        <v>24</v>
      </c>
      <c r="B2" s="173"/>
      <c r="C2" s="173"/>
    </row>
    <row r="3" spans="1:4" ht="59.4" customHeight="1" x14ac:dyDescent="0.3">
      <c r="A3" s="172" t="s">
        <v>25</v>
      </c>
      <c r="B3" s="173"/>
      <c r="C3" s="173"/>
    </row>
    <row r="4" spans="1:4" ht="108" customHeight="1" x14ac:dyDescent="0.3">
      <c r="A4" s="172" t="s">
        <v>26</v>
      </c>
      <c r="B4" s="173"/>
      <c r="C4" s="173"/>
    </row>
    <row r="5" spans="1:4" ht="154.5" customHeight="1" x14ac:dyDescent="0.3">
      <c r="A5" s="172" t="s">
        <v>27</v>
      </c>
      <c r="B5" s="172"/>
      <c r="C5" s="172"/>
    </row>
    <row r="6" spans="1:4" ht="141.9" customHeight="1" x14ac:dyDescent="0.3">
      <c r="A6" s="172" t="s">
        <v>28</v>
      </c>
      <c r="B6" s="172"/>
      <c r="C6" s="172"/>
    </row>
    <row r="7" spans="1:4" ht="195.15" customHeight="1" x14ac:dyDescent="0.3">
      <c r="A7" s="172" t="s">
        <v>29</v>
      </c>
      <c r="B7" s="173"/>
      <c r="C7" s="173"/>
    </row>
    <row r="8" spans="1:4" ht="79.650000000000006" customHeight="1" x14ac:dyDescent="0.3">
      <c r="A8" s="172" t="s">
        <v>125</v>
      </c>
      <c r="B8" s="173"/>
      <c r="C8" s="173"/>
    </row>
    <row r="9" spans="1:4" x14ac:dyDescent="0.3">
      <c r="A9" s="173"/>
      <c r="B9" s="173"/>
      <c r="C9" s="173"/>
    </row>
    <row r="10" spans="1:4" x14ac:dyDescent="0.3">
      <c r="A10" s="173"/>
      <c r="B10" s="173"/>
      <c r="C10" s="173"/>
    </row>
    <row r="11" spans="1:4" x14ac:dyDescent="0.3">
      <c r="A11" s="173"/>
      <c r="B11" s="173"/>
      <c r="C11" s="173"/>
    </row>
    <row r="12" spans="1:4" x14ac:dyDescent="0.3">
      <c r="A12" s="173"/>
      <c r="B12" s="173"/>
      <c r="C12" s="173"/>
    </row>
    <row r="13" spans="1:4" x14ac:dyDescent="0.3">
      <c r="A13" s="173"/>
      <c r="B13" s="173"/>
      <c r="C13" s="173"/>
    </row>
    <row r="14" spans="1:4" x14ac:dyDescent="0.3">
      <c r="A14" s="173"/>
      <c r="B14" s="173"/>
      <c r="C14" s="173"/>
    </row>
    <row r="15" spans="1:4" x14ac:dyDescent="0.3">
      <c r="A15" s="173"/>
      <c r="B15" s="173"/>
      <c r="C15" s="173"/>
    </row>
    <row r="16" spans="1:4" x14ac:dyDescent="0.3">
      <c r="A16" s="173"/>
      <c r="B16" s="173"/>
      <c r="C16" s="173"/>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5546875" style="62" customWidth="1"/>
    <col min="4" max="16384" width="11.44140625" style="62"/>
  </cols>
  <sheetData>
    <row r="1" spans="1:3" ht="15.6" x14ac:dyDescent="0.3">
      <c r="A1" s="156" t="s">
        <v>147</v>
      </c>
      <c r="B1" s="156"/>
      <c r="C1" s="156"/>
    </row>
    <row r="2" spans="1:3" ht="79.650000000000006" customHeight="1" x14ac:dyDescent="0.25">
      <c r="A2" s="158" t="s">
        <v>148</v>
      </c>
      <c r="B2" s="159"/>
      <c r="C2" s="159"/>
    </row>
    <row r="3" spans="1:3" ht="66.45" customHeight="1" x14ac:dyDescent="0.25">
      <c r="A3" s="158" t="s">
        <v>168</v>
      </c>
      <c r="B3" s="159"/>
      <c r="C3" s="159"/>
    </row>
    <row r="4" spans="1:3" ht="60.75" customHeight="1" x14ac:dyDescent="0.25">
      <c r="A4" s="158" t="s">
        <v>149</v>
      </c>
      <c r="B4" s="159"/>
      <c r="C4" s="159"/>
    </row>
    <row r="5" spans="1:3" ht="50.1" customHeight="1" x14ac:dyDescent="0.25">
      <c r="A5" s="158" t="s">
        <v>169</v>
      </c>
      <c r="B5" s="158"/>
      <c r="C5" s="158"/>
    </row>
    <row r="6" spans="1:3" ht="80.25" customHeight="1" x14ac:dyDescent="0.25">
      <c r="A6" s="158" t="s">
        <v>170</v>
      </c>
      <c r="B6" s="159"/>
      <c r="C6" s="159"/>
    </row>
    <row r="7" spans="1:3" ht="65.25" customHeight="1" x14ac:dyDescent="0.25">
      <c r="A7" s="158" t="s">
        <v>171</v>
      </c>
      <c r="B7" s="159"/>
      <c r="C7" s="159"/>
    </row>
  </sheetData>
  <sheetProtection algorithmName="SHA-512" hashValue="JOEBAPb7dmSW15C0ucvBiGtYUVd1Xm0uyuFgPrb1Vw0Ge+H4TZTGz8VFDjCNy/oIWIydHsA9L2JueE/9s7aJig==" saltValue="AtYF6I+XKHtJN3eb1xet9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42B1-AD73-41B0-9439-F41F3DC191DF}">
  <dimension ref="A1:H20"/>
  <sheetViews>
    <sheetView zoomScale="120" zoomScaleNormal="120" workbookViewId="0">
      <selection sqref="A1:H1"/>
    </sheetView>
  </sheetViews>
  <sheetFormatPr baseColWidth="10" defaultColWidth="11.44140625" defaultRowHeight="13.8" x14ac:dyDescent="0.25"/>
  <cols>
    <col min="1" max="8" width="10.5546875" style="149" customWidth="1"/>
    <col min="9" max="256" width="11.44140625" style="149"/>
    <col min="257" max="264" width="10.5546875" style="149" customWidth="1"/>
    <col min="265" max="512" width="11.44140625" style="149"/>
    <col min="513" max="520" width="10.5546875" style="149" customWidth="1"/>
    <col min="521" max="768" width="11.44140625" style="149"/>
    <col min="769" max="776" width="10.5546875" style="149" customWidth="1"/>
    <col min="777" max="1024" width="11.44140625" style="149"/>
    <col min="1025" max="1032" width="10.5546875" style="149" customWidth="1"/>
    <col min="1033" max="1280" width="11.44140625" style="149"/>
    <col min="1281" max="1288" width="10.5546875" style="149" customWidth="1"/>
    <col min="1289" max="1536" width="11.44140625" style="149"/>
    <col min="1537" max="1544" width="10.5546875" style="149" customWidth="1"/>
    <col min="1545" max="1792" width="11.44140625" style="149"/>
    <col min="1793" max="1800" width="10.5546875" style="149" customWidth="1"/>
    <col min="1801" max="2048" width="11.44140625" style="149"/>
    <col min="2049" max="2056" width="10.5546875" style="149" customWidth="1"/>
    <col min="2057" max="2304" width="11.44140625" style="149"/>
    <col min="2305" max="2312" width="10.5546875" style="149" customWidth="1"/>
    <col min="2313" max="2560" width="11.44140625" style="149"/>
    <col min="2561" max="2568" width="10.5546875" style="149" customWidth="1"/>
    <col min="2569" max="2816" width="11.44140625" style="149"/>
    <col min="2817" max="2824" width="10.5546875" style="149" customWidth="1"/>
    <col min="2825" max="3072" width="11.44140625" style="149"/>
    <col min="3073" max="3080" width="10.5546875" style="149" customWidth="1"/>
    <col min="3081" max="3328" width="11.44140625" style="149"/>
    <col min="3329" max="3336" width="10.5546875" style="149" customWidth="1"/>
    <col min="3337" max="3584" width="11.44140625" style="149"/>
    <col min="3585" max="3592" width="10.5546875" style="149" customWidth="1"/>
    <col min="3593" max="3840" width="11.44140625" style="149"/>
    <col min="3841" max="3848" width="10.5546875" style="149" customWidth="1"/>
    <col min="3849" max="4096" width="11.44140625" style="149"/>
    <col min="4097" max="4104" width="10.5546875" style="149" customWidth="1"/>
    <col min="4105" max="4352" width="11.44140625" style="149"/>
    <col min="4353" max="4360" width="10.5546875" style="149" customWidth="1"/>
    <col min="4361" max="4608" width="11.44140625" style="149"/>
    <col min="4609" max="4616" width="10.5546875" style="149" customWidth="1"/>
    <col min="4617" max="4864" width="11.44140625" style="149"/>
    <col min="4865" max="4872" width="10.5546875" style="149" customWidth="1"/>
    <col min="4873" max="5120" width="11.44140625" style="149"/>
    <col min="5121" max="5128" width="10.5546875" style="149" customWidth="1"/>
    <col min="5129" max="5376" width="11.44140625" style="149"/>
    <col min="5377" max="5384" width="10.5546875" style="149" customWidth="1"/>
    <col min="5385" max="5632" width="11.44140625" style="149"/>
    <col min="5633" max="5640" width="10.5546875" style="149" customWidth="1"/>
    <col min="5641" max="5888" width="11.44140625" style="149"/>
    <col min="5889" max="5896" width="10.5546875" style="149" customWidth="1"/>
    <col min="5897" max="6144" width="11.44140625" style="149"/>
    <col min="6145" max="6152" width="10.5546875" style="149" customWidth="1"/>
    <col min="6153" max="6400" width="11.44140625" style="149"/>
    <col min="6401" max="6408" width="10.5546875" style="149" customWidth="1"/>
    <col min="6409" max="6656" width="11.44140625" style="149"/>
    <col min="6657" max="6664" width="10.5546875" style="149" customWidth="1"/>
    <col min="6665" max="6912" width="11.44140625" style="149"/>
    <col min="6913" max="6920" width="10.5546875" style="149" customWidth="1"/>
    <col min="6921" max="7168" width="11.44140625" style="149"/>
    <col min="7169" max="7176" width="10.5546875" style="149" customWidth="1"/>
    <col min="7177" max="7424" width="11.44140625" style="149"/>
    <col min="7425" max="7432" width="10.5546875" style="149" customWidth="1"/>
    <col min="7433" max="7680" width="11.44140625" style="149"/>
    <col min="7681" max="7688" width="10.5546875" style="149" customWidth="1"/>
    <col min="7689" max="7936" width="11.44140625" style="149"/>
    <col min="7937" max="7944" width="10.5546875" style="149" customWidth="1"/>
    <col min="7945" max="8192" width="11.44140625" style="149"/>
    <col min="8193" max="8200" width="10.5546875" style="149" customWidth="1"/>
    <col min="8201" max="8448" width="11.44140625" style="149"/>
    <col min="8449" max="8456" width="10.5546875" style="149" customWidth="1"/>
    <col min="8457" max="8704" width="11.44140625" style="149"/>
    <col min="8705" max="8712" width="10.5546875" style="149" customWidth="1"/>
    <col min="8713" max="8960" width="11.44140625" style="149"/>
    <col min="8961" max="8968" width="10.5546875" style="149" customWidth="1"/>
    <col min="8969" max="9216" width="11.44140625" style="149"/>
    <col min="9217" max="9224" width="10.5546875" style="149" customWidth="1"/>
    <col min="9225" max="9472" width="11.44140625" style="149"/>
    <col min="9473" max="9480" width="10.5546875" style="149" customWidth="1"/>
    <col min="9481" max="9728" width="11.44140625" style="149"/>
    <col min="9729" max="9736" width="10.5546875" style="149" customWidth="1"/>
    <col min="9737" max="9984" width="11.44140625" style="149"/>
    <col min="9985" max="9992" width="10.5546875" style="149" customWidth="1"/>
    <col min="9993" max="10240" width="11.44140625" style="149"/>
    <col min="10241" max="10248" width="10.5546875" style="149" customWidth="1"/>
    <col min="10249" max="10496" width="11.44140625" style="149"/>
    <col min="10497" max="10504" width="10.5546875" style="149" customWidth="1"/>
    <col min="10505" max="10752" width="11.44140625" style="149"/>
    <col min="10753" max="10760" width="10.5546875" style="149" customWidth="1"/>
    <col min="10761" max="11008" width="11.44140625" style="149"/>
    <col min="11009" max="11016" width="10.5546875" style="149" customWidth="1"/>
    <col min="11017" max="11264" width="11.44140625" style="149"/>
    <col min="11265" max="11272" width="10.5546875" style="149" customWidth="1"/>
    <col min="11273" max="11520" width="11.44140625" style="149"/>
    <col min="11521" max="11528" width="10.5546875" style="149" customWidth="1"/>
    <col min="11529" max="11776" width="11.44140625" style="149"/>
    <col min="11777" max="11784" width="10.5546875" style="149" customWidth="1"/>
    <col min="11785" max="12032" width="11.44140625" style="149"/>
    <col min="12033" max="12040" width="10.5546875" style="149" customWidth="1"/>
    <col min="12041" max="12288" width="11.44140625" style="149"/>
    <col min="12289" max="12296" width="10.5546875" style="149" customWidth="1"/>
    <col min="12297" max="12544" width="11.44140625" style="149"/>
    <col min="12545" max="12552" width="10.5546875" style="149" customWidth="1"/>
    <col min="12553" max="12800" width="11.44140625" style="149"/>
    <col min="12801" max="12808" width="10.5546875" style="149" customWidth="1"/>
    <col min="12809" max="13056" width="11.44140625" style="149"/>
    <col min="13057" max="13064" width="10.5546875" style="149" customWidth="1"/>
    <col min="13065" max="13312" width="11.44140625" style="149"/>
    <col min="13313" max="13320" width="10.5546875" style="149" customWidth="1"/>
    <col min="13321" max="13568" width="11.44140625" style="149"/>
    <col min="13569" max="13576" width="10.5546875" style="149" customWidth="1"/>
    <col min="13577" max="13824" width="11.44140625" style="149"/>
    <col min="13825" max="13832" width="10.5546875" style="149" customWidth="1"/>
    <col min="13833" max="14080" width="11.44140625" style="149"/>
    <col min="14081" max="14088" width="10.5546875" style="149" customWidth="1"/>
    <col min="14089" max="14336" width="11.44140625" style="149"/>
    <col min="14337" max="14344" width="10.5546875" style="149" customWidth="1"/>
    <col min="14345" max="14592" width="11.44140625" style="149"/>
    <col min="14593" max="14600" width="10.5546875" style="149" customWidth="1"/>
    <col min="14601" max="14848" width="11.44140625" style="149"/>
    <col min="14849" max="14856" width="10.5546875" style="149" customWidth="1"/>
    <col min="14857" max="15104" width="11.44140625" style="149"/>
    <col min="15105" max="15112" width="10.5546875" style="149" customWidth="1"/>
    <col min="15113" max="15360" width="11.44140625" style="149"/>
    <col min="15361" max="15368" width="10.5546875" style="149" customWidth="1"/>
    <col min="15369" max="15616" width="11.44140625" style="149"/>
    <col min="15617" max="15624" width="10.5546875" style="149" customWidth="1"/>
    <col min="15625" max="15872" width="11.44140625" style="149"/>
    <col min="15873" max="15880" width="10.5546875" style="149" customWidth="1"/>
    <col min="15881" max="16128" width="11.44140625" style="149"/>
    <col min="16129" max="16136" width="10.5546875" style="149" customWidth="1"/>
    <col min="16137" max="16384" width="11.44140625" style="149"/>
  </cols>
  <sheetData>
    <row r="1" spans="1:8" ht="20.100000000000001" customHeight="1" x14ac:dyDescent="0.3">
      <c r="A1" s="175" t="s">
        <v>413</v>
      </c>
      <c r="B1" s="175"/>
      <c r="C1" s="175"/>
      <c r="D1" s="175"/>
      <c r="E1" s="175"/>
      <c r="F1" s="175"/>
      <c r="G1" s="175"/>
      <c r="H1" s="175"/>
    </row>
    <row r="2" spans="1:8" x14ac:dyDescent="0.25">
      <c r="A2" s="174" t="s">
        <v>414</v>
      </c>
      <c r="B2" s="174"/>
      <c r="C2" s="174"/>
      <c r="D2" s="174"/>
      <c r="E2" s="174"/>
      <c r="F2" s="174"/>
      <c r="G2" s="174"/>
      <c r="H2" s="174"/>
    </row>
    <row r="3" spans="1:8" ht="35.1" customHeight="1" x14ac:dyDescent="0.25">
      <c r="A3" s="174" t="s">
        <v>415</v>
      </c>
      <c r="B3" s="174"/>
      <c r="C3" s="174"/>
      <c r="D3" s="174"/>
      <c r="E3" s="174"/>
      <c r="F3" s="174"/>
      <c r="G3" s="174"/>
      <c r="H3" s="174"/>
    </row>
    <row r="4" spans="1:8" ht="70.2" customHeight="1" x14ac:dyDescent="0.25">
      <c r="A4" s="174" t="s">
        <v>416</v>
      </c>
      <c r="B4" s="174"/>
      <c r="C4" s="174"/>
      <c r="D4" s="174"/>
      <c r="E4" s="174"/>
      <c r="F4" s="174"/>
      <c r="G4" s="174"/>
      <c r="H4" s="174"/>
    </row>
    <row r="5" spans="1:8" ht="53.1" customHeight="1" x14ac:dyDescent="0.25">
      <c r="A5" s="174" t="s">
        <v>417</v>
      </c>
      <c r="B5" s="174"/>
      <c r="C5" s="174"/>
      <c r="D5" s="174"/>
      <c r="E5" s="174"/>
      <c r="F5" s="174"/>
      <c r="G5" s="174"/>
      <c r="H5" s="174"/>
    </row>
    <row r="6" spans="1:8" ht="35.1" customHeight="1" x14ac:dyDescent="0.25">
      <c r="A6" s="174" t="s">
        <v>418</v>
      </c>
      <c r="B6" s="174"/>
      <c r="C6" s="174"/>
      <c r="D6" s="174"/>
      <c r="E6" s="174"/>
      <c r="F6" s="174"/>
      <c r="G6" s="174"/>
      <c r="H6" s="174"/>
    </row>
    <row r="7" spans="1:8" ht="88.2" customHeight="1" x14ac:dyDescent="0.25">
      <c r="A7" s="174" t="s">
        <v>419</v>
      </c>
      <c r="B7" s="174"/>
      <c r="C7" s="174"/>
      <c r="D7" s="174"/>
      <c r="E7" s="174"/>
      <c r="F7" s="174"/>
      <c r="G7" s="174"/>
      <c r="H7" s="174"/>
    </row>
    <row r="8" spans="1:8" ht="88.2" customHeight="1" x14ac:dyDescent="0.25">
      <c r="A8" s="174" t="s">
        <v>420</v>
      </c>
      <c r="B8" s="174"/>
      <c r="C8" s="174"/>
      <c r="D8" s="174"/>
      <c r="E8" s="174"/>
      <c r="F8" s="174"/>
      <c r="G8" s="174"/>
      <c r="H8" s="174"/>
    </row>
    <row r="9" spans="1:8" ht="70.2" customHeight="1" x14ac:dyDescent="0.25">
      <c r="A9" s="174" t="s">
        <v>421</v>
      </c>
      <c r="B9" s="174"/>
      <c r="C9" s="174"/>
      <c r="D9" s="174"/>
      <c r="E9" s="174"/>
      <c r="F9" s="174"/>
      <c r="G9" s="174"/>
      <c r="H9" s="174"/>
    </row>
    <row r="10" spans="1:8" ht="53.1" customHeight="1" x14ac:dyDescent="0.25">
      <c r="A10" s="174" t="s">
        <v>422</v>
      </c>
      <c r="B10" s="174"/>
      <c r="C10" s="174"/>
      <c r="D10" s="174"/>
      <c r="E10" s="174"/>
      <c r="F10" s="174"/>
      <c r="G10" s="174"/>
      <c r="H10" s="174"/>
    </row>
    <row r="11" spans="1:8" ht="70.2" customHeight="1" x14ac:dyDescent="0.25">
      <c r="A11" s="174" t="s">
        <v>423</v>
      </c>
      <c r="B11" s="174"/>
      <c r="C11" s="174"/>
      <c r="D11" s="174"/>
      <c r="E11" s="174"/>
      <c r="F11" s="174"/>
      <c r="G11" s="174"/>
      <c r="H11" s="174"/>
    </row>
    <row r="12" spans="1:8" ht="35.1" customHeight="1" x14ac:dyDescent="0.25">
      <c r="A12" s="174" t="s">
        <v>424</v>
      </c>
      <c r="B12" s="174"/>
      <c r="C12" s="174"/>
      <c r="D12" s="174"/>
      <c r="E12" s="174"/>
      <c r="F12" s="174"/>
      <c r="G12" s="174"/>
      <c r="H12" s="174"/>
    </row>
    <row r="13" spans="1:8" ht="97.35" customHeight="1" x14ac:dyDescent="0.25">
      <c r="A13" s="174" t="s">
        <v>425</v>
      </c>
      <c r="B13" s="174"/>
      <c r="C13" s="174"/>
      <c r="D13" s="174"/>
      <c r="E13" s="174"/>
      <c r="F13" s="174"/>
      <c r="G13" s="174"/>
      <c r="H13" s="174"/>
    </row>
    <row r="14" spans="1:8" ht="97.35" customHeight="1" x14ac:dyDescent="0.25">
      <c r="A14" s="174" t="s">
        <v>426</v>
      </c>
      <c r="B14" s="174"/>
      <c r="C14" s="174"/>
      <c r="D14" s="174"/>
      <c r="E14" s="174"/>
      <c r="F14" s="174"/>
      <c r="G14" s="174"/>
      <c r="H14" s="174"/>
    </row>
    <row r="15" spans="1:8" ht="20.100000000000001" customHeight="1" x14ac:dyDescent="0.25">
      <c r="A15" s="174" t="s">
        <v>427</v>
      </c>
      <c r="B15" s="174"/>
      <c r="C15" s="174"/>
      <c r="D15" s="174"/>
      <c r="E15" s="174"/>
      <c r="F15" s="174"/>
      <c r="G15" s="174"/>
      <c r="H15" s="174"/>
    </row>
    <row r="16" spans="1:8" x14ac:dyDescent="0.25">
      <c r="A16" s="174"/>
      <c r="B16" s="174"/>
      <c r="C16" s="174"/>
      <c r="D16" s="174"/>
      <c r="E16" s="174"/>
      <c r="F16" s="174"/>
      <c r="G16" s="174"/>
      <c r="H16" s="174"/>
    </row>
    <row r="17" spans="1:8" x14ac:dyDescent="0.25">
      <c r="A17" s="174"/>
      <c r="B17" s="174"/>
      <c r="C17" s="174"/>
      <c r="D17" s="174"/>
      <c r="E17" s="174"/>
      <c r="F17" s="174"/>
      <c r="G17" s="174"/>
      <c r="H17" s="174"/>
    </row>
    <row r="18" spans="1:8" x14ac:dyDescent="0.25">
      <c r="A18" s="174"/>
      <c r="B18" s="174"/>
      <c r="C18" s="174"/>
      <c r="D18" s="174"/>
      <c r="E18" s="174"/>
      <c r="F18" s="174"/>
      <c r="G18" s="174"/>
      <c r="H18" s="174"/>
    </row>
    <row r="19" spans="1:8" x14ac:dyDescent="0.25">
      <c r="A19" s="174"/>
      <c r="B19" s="174"/>
      <c r="C19" s="174"/>
      <c r="D19" s="174"/>
      <c r="E19" s="174"/>
      <c r="F19" s="174"/>
      <c r="G19" s="174"/>
      <c r="H19" s="174"/>
    </row>
    <row r="20" spans="1:8" x14ac:dyDescent="0.25">
      <c r="A20" s="174"/>
      <c r="B20" s="174"/>
      <c r="C20" s="174"/>
      <c r="D20" s="174"/>
      <c r="E20" s="174"/>
      <c r="F20" s="174"/>
      <c r="G20" s="174"/>
      <c r="H20" s="174"/>
    </row>
  </sheetData>
  <sheetProtection algorithmName="SHA-512" hashValue="W0W8x3r6M7Sg3uOFOjrggjzxqGYRCsYC/RfcUQk7HQZHALfoQmp0y+uhZEebCIBFF1baxPqFgeoFgwqQFrjODA==" saltValue="698YtOs1ac5iLTuyB9RbDw=="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57" bestFit="1" customWidth="1"/>
    <col min="2" max="2" width="39" style="57" customWidth="1"/>
    <col min="3" max="16384" width="11.44140625" style="57"/>
  </cols>
  <sheetData>
    <row r="1" spans="1:7" ht="20.100000000000001" customHeight="1" x14ac:dyDescent="0.25">
      <c r="A1" s="56" t="s">
        <v>105</v>
      </c>
      <c r="C1" s="58" t="s">
        <v>106</v>
      </c>
    </row>
    <row r="2" spans="1:7" ht="20.100000000000001" customHeight="1" x14ac:dyDescent="0.25">
      <c r="A2" s="57" t="s">
        <v>107</v>
      </c>
      <c r="B2" s="59"/>
      <c r="C2" s="57" t="s">
        <v>107</v>
      </c>
    </row>
    <row r="3" spans="1:7" ht="20.100000000000001" customHeight="1" x14ac:dyDescent="0.25">
      <c r="A3" s="57" t="s">
        <v>108</v>
      </c>
      <c r="B3" s="82"/>
      <c r="C3" s="57" t="s">
        <v>109</v>
      </c>
    </row>
    <row r="4" spans="1:7" ht="20.100000000000001" customHeight="1" x14ac:dyDescent="0.25">
      <c r="A4" s="57" t="s">
        <v>110</v>
      </c>
      <c r="B4" s="59"/>
      <c r="C4" s="57" t="s">
        <v>111</v>
      </c>
    </row>
    <row r="5" spans="1:7" ht="20.100000000000001" customHeight="1" x14ac:dyDescent="0.25"/>
    <row r="6" spans="1:7" ht="45.15" customHeight="1" x14ac:dyDescent="0.25">
      <c r="A6" s="191" t="s">
        <v>445</v>
      </c>
      <c r="B6" s="192"/>
      <c r="C6" s="192"/>
      <c r="D6" s="192"/>
      <c r="E6" s="192"/>
      <c r="F6" s="192"/>
      <c r="G6" s="192"/>
    </row>
    <row r="7" spans="1:7" ht="15.15" customHeight="1" x14ac:dyDescent="0.25">
      <c r="A7" s="193"/>
      <c r="B7" s="193"/>
      <c r="C7" s="193"/>
      <c r="D7" s="193"/>
      <c r="E7" s="193"/>
      <c r="F7" s="193"/>
      <c r="G7" s="193"/>
    </row>
    <row r="8" spans="1:7" ht="45.15" customHeight="1" x14ac:dyDescent="0.25">
      <c r="A8" s="191" t="s">
        <v>446</v>
      </c>
      <c r="B8" s="192"/>
      <c r="C8" s="192"/>
      <c r="D8" s="192"/>
      <c r="E8" s="192"/>
      <c r="F8" s="192"/>
      <c r="G8" s="192"/>
    </row>
    <row r="9" spans="1:7" ht="20.100000000000001" customHeight="1" x14ac:dyDescent="0.25">
      <c r="A9" s="60"/>
    </row>
    <row r="10" spans="1:7" ht="45.15" customHeight="1" x14ac:dyDescent="0.25">
      <c r="A10" s="194" t="s">
        <v>447</v>
      </c>
      <c r="B10" s="194"/>
      <c r="C10" s="194"/>
      <c r="D10" s="194"/>
      <c r="E10" s="194"/>
      <c r="F10" s="194"/>
      <c r="G10" s="194"/>
    </row>
    <row r="11" spans="1:7" ht="45.15" customHeight="1" x14ac:dyDescent="0.25">
      <c r="A11" s="194" t="s">
        <v>448</v>
      </c>
      <c r="B11" s="195"/>
      <c r="C11" s="195"/>
      <c r="D11" s="195"/>
      <c r="E11" s="195"/>
      <c r="F11" s="195"/>
      <c r="G11" s="195"/>
    </row>
    <row r="12" spans="1:7" ht="45.15" customHeight="1" x14ac:dyDescent="0.25">
      <c r="A12" s="194" t="s">
        <v>250</v>
      </c>
      <c r="B12" s="194"/>
      <c r="C12" s="195" t="s">
        <v>251</v>
      </c>
      <c r="D12" s="195"/>
      <c r="E12" s="195"/>
      <c r="F12" s="195"/>
      <c r="G12" s="196"/>
    </row>
    <row r="13" spans="1:7" ht="45.15" customHeight="1" x14ac:dyDescent="0.25">
      <c r="A13" s="79"/>
      <c r="B13" s="79"/>
      <c r="C13" s="80"/>
      <c r="D13" s="80"/>
      <c r="E13" s="80"/>
      <c r="F13" s="80"/>
      <c r="G13" s="80"/>
    </row>
    <row r="15" spans="1:7" x14ac:dyDescent="0.25">
      <c r="A15" s="57" t="s">
        <v>153</v>
      </c>
      <c r="B15" s="82"/>
      <c r="C15" s="176" t="s">
        <v>172</v>
      </c>
      <c r="D15" s="176"/>
      <c r="E15" s="176"/>
    </row>
    <row r="16" spans="1:7" x14ac:dyDescent="0.25">
      <c r="A16" s="57" t="s">
        <v>154</v>
      </c>
      <c r="B16" s="60" t="str">
        <f>IF(ISBLANK(B15),"",IF(B3=B15,"Kontrolle erfolgreich - check ok","FEHLER - ERROR"))</f>
        <v/>
      </c>
      <c r="C16" s="57" t="s">
        <v>173</v>
      </c>
    </row>
    <row r="17" spans="2:2" x14ac:dyDescent="0.25">
      <c r="B17" s="60" t="str">
        <f>IF(ISBLANK(B15),"",IF(ISERROR(FIND("@",B15,1)),"keine gültige eMail-Adresse",IF((VALUE(FIND("@",B15,1))&gt;1),"","keine gültige eMail-Adresse!")))</f>
        <v/>
      </c>
    </row>
    <row r="18" spans="2:2" x14ac:dyDescent="0.25">
      <c r="B18" s="60" t="str">
        <f>IF(ISBLANK(B15),"",IF(ISERROR(FIND("@",B15,1)),"no valid eMail-adress",IF((VALUE(FIND("@",B15,1))&gt;1),"","no valid eMail-address!")))</f>
        <v/>
      </c>
    </row>
    <row r="19" spans="2:2" x14ac:dyDescent="0.25">
      <c r="B19" s="57" t="str">
        <f>IF(ISBLANK(B15),"",IF(ISERROR(FIND("; ",B15,1)),"",IF((VALUE(FIND("; ",B15,1))&gt;8),"","Achtung - die zweite eMail-Adresse wurde nicht korrekt eingegeben")))</f>
        <v/>
      </c>
    </row>
  </sheetData>
  <sheetProtection algorithmName="SHA-512" hashValue="11QvSL3lehzxjA1n77CN8/BupL1XwENXRCnFDVGfXCGYeuZEtTD5ozRavIfE9O76Ai7Hqt5s19XcBr+XP4+liQ==" saltValue="2a/mMu5872T8t/GfrqIem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2"/>
  <sheetViews>
    <sheetView workbookViewId="0">
      <selection activeCell="A46" sqref="A46"/>
    </sheetView>
  </sheetViews>
  <sheetFormatPr baseColWidth="10" defaultRowHeight="13.8" x14ac:dyDescent="0.25"/>
  <cols>
    <col min="1" max="1" width="39.44140625" bestFit="1" customWidth="1"/>
    <col min="2" max="2" width="33.109375" bestFit="1" customWidth="1"/>
  </cols>
  <sheetData>
    <row r="1" spans="1:7" x14ac:dyDescent="0.25">
      <c r="A1" t="s">
        <v>10</v>
      </c>
      <c r="B1" s="4" t="str">
        <f>IF(ISNUMBER(VALUE(Ergebnisse!G1)),IF(VALUE(Ergebnisse!G1)&gt;0,VALUE(Ergebnisse!G1),""),"")</f>
        <v/>
      </c>
      <c r="D1" t="s">
        <v>17</v>
      </c>
    </row>
    <row r="2" spans="1:7" x14ac:dyDescent="0.25">
      <c r="A2" t="s">
        <v>2</v>
      </c>
      <c r="B2" s="4" t="str">
        <f>IF(ISNUMBER(VALUE(Ergebnisse!G2)),IF(VALUE(Ergebnisse!G2)&gt;0,VALUE(Ergebnisse!G2),""),"")</f>
        <v/>
      </c>
    </row>
    <row r="3" spans="1:7" x14ac:dyDescent="0.25">
      <c r="A3" t="s">
        <v>11</v>
      </c>
      <c r="B3" s="72" t="s">
        <v>161</v>
      </c>
      <c r="D3" t="s">
        <v>16</v>
      </c>
    </row>
    <row r="4" spans="1:7" x14ac:dyDescent="0.25">
      <c r="A4" t="s">
        <v>12</v>
      </c>
      <c r="B4" s="4">
        <f>YEAR(Ergebnisse!E5)</f>
        <v>2022</v>
      </c>
      <c r="D4" s="10">
        <v>2</v>
      </c>
    </row>
    <row r="5" spans="1:7" x14ac:dyDescent="0.25">
      <c r="A5" t="s">
        <v>13</v>
      </c>
      <c r="B5" s="4" t="str">
        <f>D8</f>
        <v>N</v>
      </c>
      <c r="D5" t="str">
        <f>IF(D4=2,"N","J")</f>
        <v>N</v>
      </c>
      <c r="F5">
        <v>1</v>
      </c>
      <c r="G5" t="s">
        <v>181</v>
      </c>
    </row>
    <row r="6" spans="1:7" x14ac:dyDescent="0.25">
      <c r="A6" t="s">
        <v>54</v>
      </c>
      <c r="B6" s="4">
        <f>Ergebnisse!G3</f>
        <v>1</v>
      </c>
      <c r="F6">
        <v>2</v>
      </c>
      <c r="G6" t="s">
        <v>182</v>
      </c>
    </row>
    <row r="7" spans="1:7" x14ac:dyDescent="0.25">
      <c r="A7" t="s">
        <v>103</v>
      </c>
      <c r="B7" s="55">
        <f>Ergebnisse!E5</f>
        <v>44717</v>
      </c>
    </row>
    <row r="8" spans="1:7" x14ac:dyDescent="0.25">
      <c r="A8" t="s">
        <v>14</v>
      </c>
      <c r="B8" s="4">
        <v>20</v>
      </c>
      <c r="D8" t="str">
        <f>LEFT(D5,1)</f>
        <v>N</v>
      </c>
    </row>
    <row r="9" spans="1:7" x14ac:dyDescent="0.25">
      <c r="A9" t="s">
        <v>15</v>
      </c>
      <c r="B9" s="4">
        <v>2</v>
      </c>
    </row>
    <row r="10" spans="1:7" x14ac:dyDescent="0.25">
      <c r="A10" t="s">
        <v>440</v>
      </c>
      <c r="B10" s="72">
        <f>Kontakt!B2</f>
        <v>0</v>
      </c>
    </row>
    <row r="11" spans="1:7" x14ac:dyDescent="0.25">
      <c r="A11" t="s">
        <v>441</v>
      </c>
      <c r="B11" s="4">
        <f>IF(Kontakt!B3=Kontakt!B15,Kontakt!B3,0)</f>
        <v>0</v>
      </c>
    </row>
    <row r="12" spans="1:7" x14ac:dyDescent="0.25">
      <c r="A12" s="190" t="s">
        <v>442</v>
      </c>
      <c r="B12" s="4">
        <v>1</v>
      </c>
    </row>
    <row r="13" spans="1:7" x14ac:dyDescent="0.25">
      <c r="A13" t="s">
        <v>21</v>
      </c>
      <c r="B13" s="2" t="str">
        <f>Ergebnisse!A17</f>
        <v>Lösliche Trockenmasse (°Brix)</v>
      </c>
      <c r="C13" s="2" t="str">
        <f>Ergebnisse!B17</f>
        <v>g/100 g</v>
      </c>
    </row>
    <row r="14" spans="1:7" x14ac:dyDescent="0.25">
      <c r="A14" t="s">
        <v>22</v>
      </c>
      <c r="B14" s="2" t="str">
        <f>Ergebnisse!A18</f>
        <v>Relative Dichte 20°/20° C</v>
      </c>
      <c r="C14" s="2" t="str">
        <f>Ergebnisse!B18</f>
        <v>ohne</v>
      </c>
    </row>
    <row r="15" spans="1:7" x14ac:dyDescent="0.25">
      <c r="A15" t="s">
        <v>23</v>
      </c>
      <c r="B15" s="2" t="str">
        <f>Ergebnisse!A19</f>
        <v>pH-Wert</v>
      </c>
      <c r="C15" s="2" t="str">
        <f>Ergebnisse!B19</f>
        <v>ohne</v>
      </c>
    </row>
    <row r="16" spans="1:7" x14ac:dyDescent="0.25">
      <c r="A16" t="s">
        <v>30</v>
      </c>
      <c r="B16" s="2" t="str">
        <f>Ergebnisse!A20</f>
        <v>Titrierbare Gesamtsäure
(bis pH 8,1, als Citronensäure wasserfrei)</v>
      </c>
      <c r="C16" s="2" t="str">
        <f>Ergebnisse!B20</f>
        <v>g/L</v>
      </c>
    </row>
    <row r="17" spans="1:3" x14ac:dyDescent="0.25">
      <c r="A17" t="s">
        <v>31</v>
      </c>
      <c r="B17" s="2" t="str">
        <f>Ergebnisse!A21</f>
        <v>Glucose, wasserfrei</v>
      </c>
      <c r="C17" s="2" t="str">
        <f>Ergebnisse!B21</f>
        <v>g/L</v>
      </c>
    </row>
    <row r="18" spans="1:3" x14ac:dyDescent="0.25">
      <c r="A18" t="s">
        <v>32</v>
      </c>
      <c r="B18" s="2" t="str">
        <f>Ergebnisse!A22</f>
        <v>Fructose, wasserfrei</v>
      </c>
      <c r="C18" s="2" t="str">
        <f>Ergebnisse!B22</f>
        <v>g/L</v>
      </c>
    </row>
    <row r="19" spans="1:3" x14ac:dyDescent="0.25">
      <c r="A19" t="s">
        <v>33</v>
      </c>
      <c r="B19" s="2" t="str">
        <f>Ergebnisse!A23</f>
        <v>Saccharose, wasserfrei</v>
      </c>
      <c r="C19" s="2" t="str">
        <f>Ergebnisse!B23</f>
        <v>g/L</v>
      </c>
    </row>
    <row r="20" spans="1:3" x14ac:dyDescent="0.25">
      <c r="A20" t="s">
        <v>34</v>
      </c>
      <c r="B20" s="2" t="str">
        <f>Ergebnisse!A24</f>
        <v>Asche</v>
      </c>
      <c r="C20" s="2" t="str">
        <f>Ergebnisse!B24</f>
        <v>g/L</v>
      </c>
    </row>
    <row r="21" spans="1:3" x14ac:dyDescent="0.25">
      <c r="A21" t="s">
        <v>41</v>
      </c>
      <c r="B21" s="2" t="str">
        <f>Ergebnisse!A25</f>
        <v>Natrium</v>
      </c>
      <c r="C21" s="2" t="str">
        <f>Ergebnisse!B25</f>
        <v>mg/L</v>
      </c>
    </row>
    <row r="22" spans="1:3" x14ac:dyDescent="0.25">
      <c r="A22" t="s">
        <v>62</v>
      </c>
      <c r="B22" s="2" t="str">
        <f>Ergebnisse!A26</f>
        <v>Kalium</v>
      </c>
      <c r="C22" s="2" t="str">
        <f>Ergebnisse!B26</f>
        <v>mg/L</v>
      </c>
    </row>
    <row r="23" spans="1:3" x14ac:dyDescent="0.25">
      <c r="A23" t="s">
        <v>63</v>
      </c>
      <c r="B23" s="2" t="str">
        <f>Ergebnisse!A27</f>
        <v>Calcium</v>
      </c>
      <c r="C23" s="2" t="str">
        <f>Ergebnisse!B27</f>
        <v>mg/L</v>
      </c>
    </row>
    <row r="24" spans="1:3" x14ac:dyDescent="0.25">
      <c r="A24" t="s">
        <v>191</v>
      </c>
      <c r="B24" s="2" t="str">
        <f>Ergebnisse!A28</f>
        <v>Magnesium</v>
      </c>
      <c r="C24" s="2" t="str">
        <f>Ergebnisse!B28</f>
        <v>mg/L</v>
      </c>
    </row>
    <row r="25" spans="1:3" x14ac:dyDescent="0.25">
      <c r="A25" t="s">
        <v>282</v>
      </c>
      <c r="B25" s="2" t="str">
        <f>Ergebnisse!A29</f>
        <v>Phosphat, berechnet als PO4</v>
      </c>
      <c r="C25" s="2" t="str">
        <f>Ergebnisse!B29</f>
        <v>mg/L</v>
      </c>
    </row>
    <row r="26" spans="1:3" x14ac:dyDescent="0.25">
      <c r="A26" t="s">
        <v>283</v>
      </c>
      <c r="B26" s="2" t="str">
        <f>Ergebnisse!A30</f>
        <v>L-Äpfelsäure</v>
      </c>
      <c r="C26" s="2" t="str">
        <f>Ergebnisse!B30</f>
        <v>g/L</v>
      </c>
    </row>
    <row r="27" spans="1:3" x14ac:dyDescent="0.25">
      <c r="A27" t="s">
        <v>284</v>
      </c>
      <c r="B27" s="2" t="str">
        <f>Ergebnisse!A31</f>
        <v>Citronensäure, wasserfrei</v>
      </c>
      <c r="C27" s="2" t="str">
        <f>Ergebnisse!B31</f>
        <v>g/L</v>
      </c>
    </row>
    <row r="28" spans="1:3" x14ac:dyDescent="0.25">
      <c r="A28" t="s">
        <v>307</v>
      </c>
      <c r="B28" s="2" t="str">
        <f>Ergebnisse!A32</f>
        <v>Sorbit</v>
      </c>
      <c r="C28" s="2" t="str">
        <f>Ergebnisse!B32</f>
        <v>g/L</v>
      </c>
    </row>
    <row r="29" spans="1:3" x14ac:dyDescent="0.25">
      <c r="A29" t="s">
        <v>318</v>
      </c>
      <c r="B29" s="2" t="str">
        <f>Ergebnisse!A33</f>
        <v>L-Ascorbinsäure</v>
      </c>
      <c r="C29" s="2" t="str">
        <f>Ergebnisse!B33</f>
        <v>mg/L</v>
      </c>
    </row>
    <row r="30" spans="1:3" x14ac:dyDescent="0.25">
      <c r="A30" t="s">
        <v>319</v>
      </c>
      <c r="B30" s="2" t="str">
        <f>Ergebnisse!A34</f>
        <v>Prolin</v>
      </c>
      <c r="C30" s="2" t="str">
        <f>Ergebnisse!B34</f>
        <v>mg/L</v>
      </c>
    </row>
    <row r="31" spans="1:3" x14ac:dyDescent="0.25">
      <c r="A31" t="s">
        <v>320</v>
      </c>
      <c r="B31" s="2" t="str">
        <f>Ergebnisse!A35</f>
        <v>Formolzahl</v>
      </c>
      <c r="C31" s="2" t="str">
        <f>Ergebnisse!B35</f>
        <v>ml 0,1 n NaOH  /100 mL</v>
      </c>
    </row>
    <row r="32" spans="1:3" x14ac:dyDescent="0.25">
      <c r="A32" t="s">
        <v>443</v>
      </c>
      <c r="B32" s="2" t="str">
        <f>Ergebnisse!A36</f>
        <v>Ethanol</v>
      </c>
      <c r="C32" s="2" t="str">
        <f>Ergebnisse!B36</f>
        <v>mg/L</v>
      </c>
    </row>
  </sheetData>
  <sheetProtection algorithmName="SHA-512" hashValue="LRua8KbxGPJ6X7i1Iwl++GkOalPVuDyukNp7k9lNHARZ+UVK0e1qXsYAMEMLxl0z22gjuBUY85Xl1JGxptnsRg==" saltValue="bQlk7uZOGlNCjl+upjSHd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8"/>
  <sheetViews>
    <sheetView workbookViewId="0">
      <selection activeCell="G1" sqref="G1"/>
    </sheetView>
  </sheetViews>
  <sheetFormatPr baseColWidth="10" defaultColWidth="11.44140625" defaultRowHeight="13.8" x14ac:dyDescent="0.25"/>
  <cols>
    <col min="1" max="1" width="36.88671875" style="15" customWidth="1"/>
    <col min="2" max="2" width="11.44140625" style="15"/>
    <col min="3" max="3" width="13" style="15" customWidth="1"/>
    <col min="4" max="5" width="14.5546875" style="15" customWidth="1"/>
    <col min="6" max="6" width="15.5546875" style="15" customWidth="1"/>
    <col min="7" max="7" width="12.5546875" style="15" customWidth="1"/>
    <col min="8" max="8" width="7.5546875" style="15" customWidth="1"/>
    <col min="9" max="9" width="9.109375" style="15" bestFit="1" customWidth="1"/>
    <col min="10" max="10" width="11.5546875" style="15" customWidth="1"/>
    <col min="11" max="16384" width="11.44140625" style="15"/>
  </cols>
  <sheetData>
    <row r="1" spans="1:8" ht="21.9" customHeight="1" x14ac:dyDescent="0.4">
      <c r="A1" s="11" t="s">
        <v>115</v>
      </c>
      <c r="B1" s="12"/>
      <c r="E1" s="13" t="s">
        <v>112</v>
      </c>
      <c r="F1" s="14"/>
      <c r="G1" s="150" t="s">
        <v>439</v>
      </c>
    </row>
    <row r="2" spans="1:8" ht="21.9" customHeight="1" x14ac:dyDescent="0.4">
      <c r="A2" s="11" t="s">
        <v>262</v>
      </c>
      <c r="B2" s="12"/>
      <c r="E2" s="13" t="s">
        <v>113</v>
      </c>
      <c r="F2" s="14"/>
      <c r="G2" s="150" t="s">
        <v>439</v>
      </c>
    </row>
    <row r="3" spans="1:8" ht="21.9" customHeight="1" x14ac:dyDescent="0.4">
      <c r="A3" s="11"/>
      <c r="B3" s="12"/>
      <c r="E3" s="184" t="s">
        <v>114</v>
      </c>
      <c r="F3" s="184"/>
      <c r="G3" s="61">
        <v>1</v>
      </c>
    </row>
    <row r="4" spans="1:8" ht="21.9" customHeight="1" x14ac:dyDescent="0.35">
      <c r="A4" s="13" t="s">
        <v>8</v>
      </c>
      <c r="B4" s="186" t="s">
        <v>3</v>
      </c>
      <c r="C4" s="186"/>
      <c r="E4" s="45" t="s">
        <v>59</v>
      </c>
      <c r="F4" s="66" t="str">
        <f>IF(OR(ISBLANK(G1),G1="?"),"",IF(ISNUMBER(VALUE(G1)),"","Bitte nur Ziffern eingeben (numbers only)"))</f>
        <v/>
      </c>
      <c r="G4" s="113" t="s">
        <v>438</v>
      </c>
      <c r="H4" s="16"/>
    </row>
    <row r="5" spans="1:8" ht="21.9" customHeight="1" x14ac:dyDescent="0.35">
      <c r="A5" s="16" t="s">
        <v>116</v>
      </c>
      <c r="E5" s="18">
        <v>44717</v>
      </c>
      <c r="F5" s="66" t="str">
        <f>IF(OR(ISBLANK(G2),G2="?"),"",IF(ISNUMBER(VALUE(G2)),"","Bitte nur Ziffern eingeben (numbers only)"))</f>
        <v/>
      </c>
      <c r="G5" s="14"/>
      <c r="H5" s="16"/>
    </row>
    <row r="6" spans="1:8" ht="12.45" customHeight="1" x14ac:dyDescent="0.25"/>
    <row r="7" spans="1:8" s="19" customFormat="1" ht="39.9" customHeight="1" x14ac:dyDescent="0.25">
      <c r="A7" s="185" t="s">
        <v>155</v>
      </c>
      <c r="B7" s="185"/>
      <c r="C7" s="185"/>
      <c r="D7" s="185"/>
      <c r="E7" s="185"/>
      <c r="F7" s="185"/>
      <c r="G7" s="185"/>
    </row>
    <row r="8" spans="1:8" s="19" customFormat="1" ht="39.9" customHeight="1" x14ac:dyDescent="0.25">
      <c r="A8" s="185" t="s">
        <v>213</v>
      </c>
      <c r="B8" s="185"/>
      <c r="C8" s="185"/>
      <c r="D8" s="185"/>
      <c r="E8" s="185"/>
      <c r="F8" s="185"/>
      <c r="G8" s="185"/>
    </row>
    <row r="9" spans="1:8" s="19" customFormat="1" ht="39.9" customHeight="1" x14ac:dyDescent="0.25">
      <c r="A9" s="179" t="s">
        <v>174</v>
      </c>
      <c r="B9" s="180"/>
      <c r="C9" s="180"/>
      <c r="D9" s="180"/>
      <c r="E9" s="180"/>
      <c r="F9" s="180"/>
      <c r="G9" s="180"/>
    </row>
    <row r="10" spans="1:8" s="19" customFormat="1" ht="39.9" customHeight="1" x14ac:dyDescent="0.25">
      <c r="A10" s="179" t="s">
        <v>165</v>
      </c>
      <c r="B10" s="180"/>
      <c r="C10" s="180"/>
      <c r="D10" s="180"/>
      <c r="E10" s="180"/>
      <c r="F10" s="180"/>
      <c r="G10" s="180"/>
    </row>
    <row r="11" spans="1:8" s="19" customFormat="1" ht="39.9" customHeight="1" x14ac:dyDescent="0.25">
      <c r="A11" s="179" t="s">
        <v>156</v>
      </c>
      <c r="B11" s="180"/>
      <c r="C11" s="180"/>
      <c r="D11" s="180"/>
      <c r="E11" s="180"/>
      <c r="F11" s="180"/>
      <c r="G11" s="180"/>
    </row>
    <row r="12" spans="1:8" s="19" customFormat="1" ht="39.9" customHeight="1" x14ac:dyDescent="0.25">
      <c r="A12" s="179" t="s">
        <v>157</v>
      </c>
      <c r="B12" s="180"/>
      <c r="C12" s="180"/>
      <c r="D12" s="180"/>
      <c r="E12" s="180"/>
      <c r="F12" s="180"/>
      <c r="G12" s="180"/>
    </row>
    <row r="13" spans="1:8" s="71" customFormat="1" ht="20.100000000000001" customHeight="1" x14ac:dyDescent="0.25">
      <c r="A13" s="18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2"/>
      <c r="C13" s="182"/>
      <c r="D13" s="182"/>
      <c r="E13" s="182"/>
      <c r="F13" s="182"/>
      <c r="G13" s="182"/>
    </row>
    <row r="14" spans="1:8" s="19" customFormat="1" ht="20.100000000000001" customHeight="1" x14ac:dyDescent="0.25">
      <c r="A14" s="182" t="str">
        <f>IF(OR(OR(G1="?",ISBLANK(G1)),OR(G2="?",ISBLANK(G2))),"Nur wenn diese beiden Felder korrekt ausgefüllt sind, kann der Absender dieser Tabelle identifiziert werden.","")</f>
        <v>Nur wenn diese beiden Felder korrekt ausgefüllt sind, kann der Absender dieser Tabelle identifiziert werden.</v>
      </c>
      <c r="B14" s="182"/>
      <c r="C14" s="182"/>
      <c r="D14" s="182"/>
      <c r="E14" s="182"/>
      <c r="F14" s="182"/>
      <c r="G14" s="182"/>
    </row>
    <row r="15" spans="1:8" s="19" customFormat="1" ht="39.9" customHeight="1" x14ac:dyDescent="0.25">
      <c r="A15" s="184" t="s">
        <v>183</v>
      </c>
      <c r="B15" s="184"/>
      <c r="C15" s="184"/>
      <c r="D15" s="184"/>
      <c r="E15" s="184"/>
      <c r="F15" s="184"/>
      <c r="G15" s="74"/>
    </row>
    <row r="16" spans="1:8" ht="40.200000000000003" customHeight="1" x14ac:dyDescent="0.25">
      <c r="A16" s="44" t="s">
        <v>0</v>
      </c>
      <c r="B16" s="44" t="s">
        <v>1</v>
      </c>
      <c r="C16" s="67" t="s">
        <v>117</v>
      </c>
      <c r="D16" s="67" t="s">
        <v>5</v>
      </c>
      <c r="E16" s="67" t="s">
        <v>6</v>
      </c>
      <c r="F16" s="67" t="s">
        <v>7</v>
      </c>
      <c r="G16" s="68"/>
    </row>
    <row r="17" spans="1:10" s="42" customFormat="1" ht="24" customHeight="1" x14ac:dyDescent="0.3">
      <c r="A17" s="95" t="s">
        <v>362</v>
      </c>
      <c r="B17" s="95" t="s">
        <v>363</v>
      </c>
      <c r="C17" s="96">
        <v>4</v>
      </c>
      <c r="D17" s="108"/>
      <c r="E17" s="108"/>
      <c r="F17" s="96">
        <f>LoeslichTrocken!B1</f>
        <v>16</v>
      </c>
      <c r="G17" s="96"/>
      <c r="H17" s="97">
        <f>LoeslichTrocken!C1</f>
        <v>15</v>
      </c>
      <c r="I17" s="69"/>
      <c r="J17" s="43"/>
    </row>
    <row r="18" spans="1:10" s="42" customFormat="1" ht="24" customHeight="1" x14ac:dyDescent="0.3">
      <c r="A18" s="95" t="str">
        <f>Dichte!A1</f>
        <v>Relative Dichte 20°/20° C</v>
      </c>
      <c r="B18" s="95" t="s">
        <v>44</v>
      </c>
      <c r="C18" s="96">
        <v>6</v>
      </c>
      <c r="D18" s="108"/>
      <c r="E18" s="108"/>
      <c r="F18" s="96">
        <f>Dichte!$B$1</f>
        <v>26</v>
      </c>
      <c r="G18" s="96"/>
      <c r="H18" s="97">
        <f>Dichte!$C$1</f>
        <v>25</v>
      </c>
      <c r="I18" s="69"/>
      <c r="J18" s="43"/>
    </row>
    <row r="19" spans="1:10" s="42" customFormat="1" ht="24" customHeight="1" x14ac:dyDescent="0.3">
      <c r="A19" s="95" t="str">
        <f>'pH-Wert'!A1</f>
        <v>pH-Wert</v>
      </c>
      <c r="B19" s="95" t="s">
        <v>44</v>
      </c>
      <c r="C19" s="96">
        <v>3</v>
      </c>
      <c r="D19" s="108"/>
      <c r="E19" s="108"/>
      <c r="F19" s="96">
        <f>'pH-Wert'!$B$1</f>
        <v>16</v>
      </c>
      <c r="G19" s="96"/>
      <c r="H19" s="97">
        <f>'pH-Wert'!$C$1</f>
        <v>15</v>
      </c>
      <c r="I19" s="69"/>
      <c r="J19" s="43"/>
    </row>
    <row r="20" spans="1:10" s="42" customFormat="1" ht="35.1" customHeight="1" x14ac:dyDescent="0.3">
      <c r="A20" s="95" t="s">
        <v>444</v>
      </c>
      <c r="B20" s="95" t="s">
        <v>55</v>
      </c>
      <c r="C20" s="96">
        <v>3</v>
      </c>
      <c r="D20" s="151"/>
      <c r="E20" s="108"/>
      <c r="F20" s="96">
        <f>Gesamtsäure!$B$1</f>
        <v>16</v>
      </c>
      <c r="G20" s="96"/>
      <c r="H20" s="97">
        <f>Gesamtsäure!$C$1</f>
        <v>15</v>
      </c>
      <c r="I20" s="69"/>
      <c r="J20" s="43"/>
    </row>
    <row r="21" spans="1:10" s="42" customFormat="1" ht="24" customHeight="1" x14ac:dyDescent="0.3">
      <c r="A21" s="95" t="str">
        <f>Glucose!A1</f>
        <v>Glucose, wasserfrei</v>
      </c>
      <c r="B21" s="95" t="s">
        <v>55</v>
      </c>
      <c r="C21" s="96">
        <v>4</v>
      </c>
      <c r="D21" s="108"/>
      <c r="E21" s="108"/>
      <c r="F21" s="96">
        <f>Glucose!B1</f>
        <v>40</v>
      </c>
      <c r="G21" s="96"/>
      <c r="H21" s="97">
        <f>Glucose!$C$1</f>
        <v>39</v>
      </c>
      <c r="I21" s="69"/>
      <c r="J21" s="43"/>
    </row>
    <row r="22" spans="1:10" s="42" customFormat="1" ht="24" customHeight="1" x14ac:dyDescent="0.3">
      <c r="A22" s="95" t="str">
        <f>Fructose!A1</f>
        <v>Fructose, wasserfrei</v>
      </c>
      <c r="B22" s="95" t="s">
        <v>55</v>
      </c>
      <c r="C22" s="96">
        <v>4</v>
      </c>
      <c r="D22" s="108"/>
      <c r="E22" s="108"/>
      <c r="F22" s="96">
        <f>Fructose!$B$1</f>
        <v>40</v>
      </c>
      <c r="G22" s="98"/>
      <c r="H22" s="97">
        <f>Fructose!$C$1</f>
        <v>39</v>
      </c>
      <c r="I22" s="69"/>
      <c r="J22" s="43"/>
    </row>
    <row r="23" spans="1:10" s="42" customFormat="1" ht="24" customHeight="1" x14ac:dyDescent="0.3">
      <c r="A23" s="95" t="s">
        <v>47</v>
      </c>
      <c r="B23" s="95" t="s">
        <v>55</v>
      </c>
      <c r="C23" s="96">
        <v>4</v>
      </c>
      <c r="D23" s="108"/>
      <c r="E23" s="108"/>
      <c r="F23" s="96">
        <f>Saccharose!B1</f>
        <v>40</v>
      </c>
      <c r="G23" s="98"/>
      <c r="H23" s="97">
        <f>Saccharose!C1</f>
        <v>39</v>
      </c>
      <c r="I23" s="69"/>
      <c r="J23" s="43"/>
    </row>
    <row r="24" spans="1:10" s="42" customFormat="1" ht="24" customHeight="1" x14ac:dyDescent="0.3">
      <c r="A24" s="95" t="s">
        <v>50</v>
      </c>
      <c r="B24" s="95" t="s">
        <v>55</v>
      </c>
      <c r="C24" s="96">
        <v>3</v>
      </c>
      <c r="D24" s="108"/>
      <c r="E24" s="108"/>
      <c r="F24" s="96">
        <f>Asche!B1</f>
        <v>17</v>
      </c>
      <c r="G24" s="96"/>
      <c r="H24" s="97">
        <f>Asche!C1</f>
        <v>16</v>
      </c>
      <c r="I24" s="69"/>
      <c r="J24" s="43"/>
    </row>
    <row r="25" spans="1:10" s="42" customFormat="1" ht="24" customHeight="1" x14ac:dyDescent="0.3">
      <c r="A25" s="95" t="s">
        <v>316</v>
      </c>
      <c r="B25" s="95" t="s">
        <v>56</v>
      </c>
      <c r="C25" s="96">
        <v>3</v>
      </c>
      <c r="D25" s="108"/>
      <c r="E25" s="108"/>
      <c r="F25" s="96">
        <f>Elemente!D2</f>
        <v>35</v>
      </c>
      <c r="G25" s="96"/>
      <c r="H25" s="97">
        <f>Elemente!C1</f>
        <v>34</v>
      </c>
      <c r="I25" s="69"/>
      <c r="J25" s="43"/>
    </row>
    <row r="26" spans="1:10" s="42" customFormat="1" ht="24" customHeight="1" x14ac:dyDescent="0.3">
      <c r="A26" s="95" t="s">
        <v>51</v>
      </c>
      <c r="B26" s="95" t="s">
        <v>56</v>
      </c>
      <c r="C26" s="96">
        <v>3</v>
      </c>
      <c r="D26" s="108"/>
      <c r="E26" s="108"/>
      <c r="F26" s="96">
        <f>Elemente!E2</f>
        <v>35</v>
      </c>
      <c r="G26" s="96"/>
      <c r="H26" s="97">
        <f>Elemente!C1</f>
        <v>34</v>
      </c>
      <c r="I26" s="44"/>
    </row>
    <row r="27" spans="1:10" s="42" customFormat="1" ht="24" customHeight="1" x14ac:dyDescent="0.3">
      <c r="A27" s="95" t="s">
        <v>52</v>
      </c>
      <c r="B27" s="95" t="s">
        <v>56</v>
      </c>
      <c r="C27" s="96">
        <v>3</v>
      </c>
      <c r="D27" s="108"/>
      <c r="E27" s="108"/>
      <c r="F27" s="96">
        <f>Elemente!F2</f>
        <v>35</v>
      </c>
      <c r="G27" s="96"/>
      <c r="H27" s="97">
        <f>Elemente!C1</f>
        <v>34</v>
      </c>
      <c r="I27" s="44"/>
    </row>
    <row r="28" spans="1:10" s="42" customFormat="1" ht="24" customHeight="1" x14ac:dyDescent="0.3">
      <c r="A28" s="95" t="s">
        <v>53</v>
      </c>
      <c r="B28" s="95" t="s">
        <v>56</v>
      </c>
      <c r="C28" s="96">
        <v>3</v>
      </c>
      <c r="D28" s="108"/>
      <c r="E28" s="108"/>
      <c r="F28" s="96">
        <f>Elemente!G2</f>
        <v>35</v>
      </c>
      <c r="G28" s="96"/>
      <c r="H28" s="97">
        <f>Elemente!C1</f>
        <v>34</v>
      </c>
      <c r="I28" s="44"/>
    </row>
    <row r="29" spans="1:10" s="42" customFormat="1" ht="24" customHeight="1" x14ac:dyDescent="0.3">
      <c r="A29" s="95" t="s">
        <v>321</v>
      </c>
      <c r="B29" s="95" t="s">
        <v>56</v>
      </c>
      <c r="C29" s="96">
        <v>3</v>
      </c>
      <c r="D29" s="108"/>
      <c r="E29" s="108"/>
      <c r="F29" s="96">
        <f>Phosphat!B1</f>
        <v>25</v>
      </c>
      <c r="G29" s="96"/>
      <c r="H29" s="97">
        <f>Phosphat!C1</f>
        <v>24</v>
      </c>
      <c r="I29" s="44"/>
    </row>
    <row r="30" spans="1:10" s="42" customFormat="1" ht="24" customHeight="1" x14ac:dyDescent="0.3">
      <c r="A30" s="114" t="s">
        <v>357</v>
      </c>
      <c r="B30" s="95" t="s">
        <v>55</v>
      </c>
      <c r="C30" s="96">
        <v>3</v>
      </c>
      <c r="D30" s="108"/>
      <c r="E30" s="108"/>
      <c r="F30" s="96">
        <f>Aepfelsäure!B1</f>
        <v>11</v>
      </c>
      <c r="G30" s="95"/>
      <c r="H30" s="97">
        <f>Aepfelsäure!C1</f>
        <v>10</v>
      </c>
      <c r="I30" s="44"/>
    </row>
    <row r="31" spans="1:10" ht="24" customHeight="1" x14ac:dyDescent="0.3">
      <c r="A31" s="95" t="s">
        <v>263</v>
      </c>
      <c r="B31" s="95" t="s">
        <v>55</v>
      </c>
      <c r="C31" s="96">
        <v>3</v>
      </c>
      <c r="D31" s="108"/>
      <c r="E31" s="108"/>
      <c r="F31" s="96">
        <f>Citronensäure!B1</f>
        <v>20</v>
      </c>
      <c r="G31" s="99"/>
      <c r="H31" s="97">
        <f>Citronensäure!C1</f>
        <v>19</v>
      </c>
      <c r="I31" s="19"/>
    </row>
    <row r="32" spans="1:10" ht="24" customHeight="1" x14ac:dyDescent="0.3">
      <c r="A32" s="114" t="s">
        <v>228</v>
      </c>
      <c r="B32" s="95" t="s">
        <v>55</v>
      </c>
      <c r="C32" s="96">
        <v>3</v>
      </c>
      <c r="D32" s="108"/>
      <c r="E32" s="108"/>
      <c r="F32" s="96">
        <f>Sorbit!B1</f>
        <v>13</v>
      </c>
      <c r="G32" s="99"/>
      <c r="H32" s="97">
        <f>Sorbit!C1</f>
        <v>12</v>
      </c>
      <c r="I32" s="19"/>
    </row>
    <row r="33" spans="1:9" ht="24" hidden="1" customHeight="1" x14ac:dyDescent="0.3">
      <c r="A33" s="152" t="s">
        <v>189</v>
      </c>
      <c r="B33" s="95" t="s">
        <v>56</v>
      </c>
      <c r="C33" s="96">
        <v>3</v>
      </c>
      <c r="D33" s="108"/>
      <c r="E33" s="108"/>
      <c r="F33" s="96">
        <f>Ascorbinsäure!B1</f>
        <v>23</v>
      </c>
      <c r="G33" s="99"/>
      <c r="H33" s="97">
        <f>Ascorbinsäure!C1</f>
        <v>24</v>
      </c>
      <c r="I33" s="19"/>
    </row>
    <row r="34" spans="1:9" ht="24" customHeight="1" x14ac:dyDescent="0.3">
      <c r="A34" s="95" t="s">
        <v>296</v>
      </c>
      <c r="B34" s="95" t="s">
        <v>56</v>
      </c>
      <c r="C34" s="96">
        <v>3</v>
      </c>
      <c r="D34" s="108"/>
      <c r="E34" s="108"/>
      <c r="F34" s="96">
        <f>Prolin!B1</f>
        <v>14</v>
      </c>
      <c r="G34" s="99"/>
      <c r="H34" s="97">
        <f>Prolin!C1</f>
        <v>13</v>
      </c>
    </row>
    <row r="35" spans="1:9" ht="27.15" customHeight="1" x14ac:dyDescent="0.3">
      <c r="A35" s="95" t="s">
        <v>297</v>
      </c>
      <c r="B35" s="94" t="s">
        <v>385</v>
      </c>
      <c r="C35" s="96">
        <v>3</v>
      </c>
      <c r="D35" s="108"/>
      <c r="E35" s="108"/>
      <c r="F35" s="96">
        <f>Formolzahl!B1</f>
        <v>6</v>
      </c>
      <c r="G35" s="99"/>
      <c r="H35" s="97">
        <f>Formolzahl!C1</f>
        <v>5</v>
      </c>
    </row>
    <row r="36" spans="1:9" ht="24" customHeight="1" x14ac:dyDescent="0.3">
      <c r="A36" s="95" t="s">
        <v>317</v>
      </c>
      <c r="B36" s="95" t="s">
        <v>56</v>
      </c>
      <c r="C36" s="96">
        <v>3</v>
      </c>
      <c r="D36" s="108"/>
      <c r="E36" s="108"/>
      <c r="F36" s="96">
        <f>Ethanol!B1</f>
        <v>14</v>
      </c>
      <c r="G36" s="99"/>
      <c r="H36" s="97">
        <f>Ethanol!C1</f>
        <v>13</v>
      </c>
    </row>
    <row r="37" spans="1:9" ht="24" customHeight="1" x14ac:dyDescent="0.3">
      <c r="A37" s="17" t="s">
        <v>61</v>
      </c>
      <c r="F37" s="115"/>
    </row>
    <row r="38" spans="1:9" ht="20.100000000000001" customHeight="1" x14ac:dyDescent="0.25">
      <c r="A38" s="147" t="str">
        <f>A17</f>
        <v>Lösliche Trockenmasse (°Brix)</v>
      </c>
      <c r="B38" s="183"/>
      <c r="C38" s="183"/>
      <c r="D38" s="183"/>
      <c r="E38" s="183"/>
      <c r="F38" s="183"/>
      <c r="G38" s="183"/>
      <c r="H38" s="183"/>
      <c r="I38" s="21" t="b">
        <f>ISBLANK(VLOOKUP(F17,LoeslichTrocken!A3:C18,3))</f>
        <v>1</v>
      </c>
    </row>
    <row r="39" spans="1:9" ht="29.1" customHeight="1" x14ac:dyDescent="0.25">
      <c r="A39" s="20" t="str">
        <f>IF(F17=H17,"bitte eingeben:",IF(I38,"","Art der Modifikation:"))</f>
        <v/>
      </c>
      <c r="B39" s="188"/>
      <c r="C39" s="188"/>
      <c r="D39" s="188"/>
      <c r="E39" s="188"/>
      <c r="F39" s="188"/>
      <c r="G39" s="188"/>
      <c r="H39" s="188"/>
      <c r="I39" s="21"/>
    </row>
    <row r="40" spans="1:9" ht="20.100000000000001" customHeight="1" x14ac:dyDescent="0.25">
      <c r="A40" s="147" t="str">
        <f>A18</f>
        <v>Relative Dichte 20°/20° C</v>
      </c>
      <c r="B40" s="183"/>
      <c r="C40" s="183"/>
      <c r="D40" s="183"/>
      <c r="E40" s="183"/>
      <c r="F40" s="183"/>
      <c r="G40" s="183"/>
      <c r="H40" s="183"/>
      <c r="I40" s="21" t="b">
        <f>ISBLANK(VLOOKUP(F18,Dichte!A3:C33,3))</f>
        <v>1</v>
      </c>
    </row>
    <row r="41" spans="1:9" ht="29.1" customHeight="1" x14ac:dyDescent="0.25">
      <c r="A41" s="20" t="str">
        <f>IF(F18=H18,"bitte eingeben:",IF(I40,"","Art der Modifikation:"))</f>
        <v/>
      </c>
      <c r="B41" s="188"/>
      <c r="C41" s="188"/>
      <c r="D41" s="188"/>
      <c r="E41" s="188"/>
      <c r="F41" s="188"/>
      <c r="G41" s="188"/>
      <c r="H41" s="188"/>
      <c r="I41" s="21"/>
    </row>
    <row r="42" spans="1:9" ht="20.100000000000001" customHeight="1" x14ac:dyDescent="0.25">
      <c r="A42" s="147" t="str">
        <f>A19</f>
        <v>pH-Wert</v>
      </c>
      <c r="B42" s="183"/>
      <c r="C42" s="183"/>
      <c r="D42" s="183"/>
      <c r="E42" s="183"/>
      <c r="F42" s="183"/>
      <c r="G42" s="183"/>
      <c r="H42" s="183"/>
      <c r="I42" s="21" t="b">
        <f>ISBLANK(VLOOKUP(F19,'pH-Wert'!A3:C28,3))</f>
        <v>1</v>
      </c>
    </row>
    <row r="43" spans="1:9" ht="29.1" customHeight="1" x14ac:dyDescent="0.25">
      <c r="A43" s="20" t="str">
        <f>IF(F19=H19,"bitte eingeben:",IF(I42,"","Art der Modifikation:"))</f>
        <v/>
      </c>
      <c r="B43" s="178"/>
      <c r="C43" s="178"/>
      <c r="D43" s="178"/>
      <c r="E43" s="178"/>
      <c r="F43" s="178"/>
      <c r="G43" s="178"/>
      <c r="H43" s="178"/>
      <c r="I43" s="21"/>
    </row>
    <row r="44" spans="1:9" ht="20.100000000000001" customHeight="1" x14ac:dyDescent="0.25">
      <c r="A44" s="147" t="s">
        <v>46</v>
      </c>
      <c r="B44" s="183"/>
      <c r="C44" s="183"/>
      <c r="D44" s="183"/>
      <c r="E44" s="183"/>
      <c r="F44" s="183"/>
      <c r="G44" s="183"/>
      <c r="H44" s="183"/>
      <c r="I44" s="21" t="b">
        <f>ISBLANK(VLOOKUP(F20,Gesamtsäure!A3:C26,3))</f>
        <v>1</v>
      </c>
    </row>
    <row r="45" spans="1:9" ht="29.1" customHeight="1" x14ac:dyDescent="0.25">
      <c r="A45" s="20" t="str">
        <f>IF(F20=H20,"bitte eingeben:",IF(I44,"","Art der Modifikation:"))</f>
        <v/>
      </c>
      <c r="B45" s="178"/>
      <c r="C45" s="178"/>
      <c r="D45" s="178"/>
      <c r="E45" s="178"/>
      <c r="F45" s="178"/>
      <c r="G45" s="178"/>
      <c r="H45" s="178"/>
      <c r="I45" s="21"/>
    </row>
    <row r="46" spans="1:9" ht="20.100000000000001" customHeight="1" x14ac:dyDescent="0.25">
      <c r="A46" s="147" t="str">
        <f>A21</f>
        <v>Glucose, wasserfrei</v>
      </c>
      <c r="B46" s="177"/>
      <c r="C46" s="177"/>
      <c r="D46" s="177"/>
      <c r="E46" s="177"/>
      <c r="F46" s="177"/>
      <c r="G46" s="177"/>
      <c r="H46" s="177"/>
      <c r="I46" s="21" t="b">
        <f>ISBLANK(VLOOKUP(F21,Glucose!A3:C233,3))</f>
        <v>1</v>
      </c>
    </row>
    <row r="47" spans="1:9" ht="29.1" customHeight="1" x14ac:dyDescent="0.25">
      <c r="A47" s="20" t="str">
        <f>IF(F21=H21,"bitte eingeben:",IF(I46,"","Art der Modifikation:"))</f>
        <v/>
      </c>
      <c r="B47" s="178"/>
      <c r="C47" s="178"/>
      <c r="D47" s="178"/>
      <c r="E47" s="178"/>
      <c r="F47" s="178"/>
      <c r="G47" s="178"/>
      <c r="H47" s="178"/>
      <c r="I47" s="21"/>
    </row>
    <row r="48" spans="1:9" ht="20.100000000000001" customHeight="1" x14ac:dyDescent="0.25">
      <c r="A48" s="147" t="str">
        <f>A22</f>
        <v>Fructose, wasserfrei</v>
      </c>
      <c r="B48" s="181"/>
      <c r="C48" s="181"/>
      <c r="D48" s="181"/>
      <c r="E48" s="181"/>
      <c r="F48" s="181"/>
      <c r="G48" s="181"/>
      <c r="H48" s="181"/>
      <c r="I48" s="21" t="b">
        <f>ISBLANK(VLOOKUP(F22,Fructose!A3:C43,3))</f>
        <v>1</v>
      </c>
    </row>
    <row r="49" spans="1:9" ht="30.45" customHeight="1" x14ac:dyDescent="0.25">
      <c r="A49" s="20" t="str">
        <f>IF(F22=H22,"bitte eingeben:",IF(I48,"","Art der Modifikation:"))</f>
        <v/>
      </c>
      <c r="B49" s="187"/>
      <c r="C49" s="187"/>
      <c r="D49" s="187"/>
      <c r="E49" s="187"/>
      <c r="F49" s="187"/>
      <c r="G49" s="187"/>
      <c r="H49" s="187"/>
      <c r="I49" s="21"/>
    </row>
    <row r="50" spans="1:9" ht="20.100000000000001" customHeight="1" x14ac:dyDescent="0.25">
      <c r="A50" s="147" t="str">
        <f>A23</f>
        <v>Saccharose, wasserfrei</v>
      </c>
      <c r="B50" s="177"/>
      <c r="C50" s="177"/>
      <c r="D50" s="177"/>
      <c r="E50" s="177"/>
      <c r="F50" s="177"/>
      <c r="G50" s="177"/>
      <c r="H50" s="177"/>
      <c r="I50" s="21" t="b">
        <f>ISBLANK(VLOOKUP(F23,Saccharose!A3:C45,3))</f>
        <v>1</v>
      </c>
    </row>
    <row r="51" spans="1:9" ht="29.1" customHeight="1" x14ac:dyDescent="0.25">
      <c r="A51" s="20" t="str">
        <f>IF(F23=H23,"bitte eingeben:",IF(I50,"","Art der Modifikation:"))</f>
        <v/>
      </c>
      <c r="B51" s="187"/>
      <c r="C51" s="187"/>
      <c r="D51" s="187"/>
      <c r="E51" s="187"/>
      <c r="F51" s="187"/>
      <c r="G51" s="187"/>
      <c r="H51" s="187"/>
      <c r="I51" s="21"/>
    </row>
    <row r="52" spans="1:9" ht="20.100000000000001" customHeight="1" x14ac:dyDescent="0.25">
      <c r="A52" s="147" t="str">
        <f>A24</f>
        <v>Asche</v>
      </c>
      <c r="B52" s="177"/>
      <c r="C52" s="177"/>
      <c r="D52" s="177"/>
      <c r="E52" s="177"/>
      <c r="F52" s="177"/>
      <c r="G52" s="177"/>
      <c r="H52" s="177"/>
      <c r="I52" s="21" t="b">
        <f>ISBLANK(VLOOKUP(F24,Asche!A3:C27,3))</f>
        <v>1</v>
      </c>
    </row>
    <row r="53" spans="1:9" ht="29.1" customHeight="1" x14ac:dyDescent="0.25">
      <c r="A53" s="20" t="str">
        <f>IF(F24=H24,"bitte eingeben:",IF(I52,"","Art der Modifikation:"))</f>
        <v/>
      </c>
      <c r="B53" s="178"/>
      <c r="C53" s="178"/>
      <c r="D53" s="178"/>
      <c r="E53" s="178"/>
      <c r="F53" s="178"/>
      <c r="G53" s="178"/>
      <c r="H53" s="178"/>
      <c r="I53" s="21"/>
    </row>
    <row r="54" spans="1:9" ht="20.100000000000001" customHeight="1" x14ac:dyDescent="0.25">
      <c r="A54" s="147" t="s">
        <v>316</v>
      </c>
      <c r="B54" s="177"/>
      <c r="C54" s="177"/>
      <c r="D54" s="177"/>
      <c r="E54" s="177"/>
      <c r="F54" s="177"/>
      <c r="G54" s="177"/>
      <c r="H54" s="177"/>
      <c r="I54" s="21" t="b">
        <f>ISBLANK(VLOOKUP(F25,Elemente!A3:C43,3))</f>
        <v>1</v>
      </c>
    </row>
    <row r="55" spans="1:9" ht="29.1" customHeight="1" x14ac:dyDescent="0.25">
      <c r="A55" s="20" t="str">
        <f>IF(F25=H25,"bitte eingeben:",IF(I54,"","Art der Modifikation:"))</f>
        <v/>
      </c>
      <c r="B55" s="178"/>
      <c r="C55" s="178"/>
      <c r="D55" s="178"/>
      <c r="E55" s="178"/>
      <c r="F55" s="178"/>
      <c r="G55" s="178"/>
      <c r="H55" s="178"/>
      <c r="I55" s="21"/>
    </row>
    <row r="56" spans="1:9" ht="20.100000000000001" customHeight="1" x14ac:dyDescent="0.25">
      <c r="A56" s="147" t="str">
        <f>A26</f>
        <v>Kalium</v>
      </c>
      <c r="B56" s="177"/>
      <c r="C56" s="177"/>
      <c r="D56" s="177"/>
      <c r="E56" s="177"/>
      <c r="F56" s="177"/>
      <c r="G56" s="177"/>
      <c r="H56" s="177"/>
      <c r="I56" s="21" t="b">
        <f>ISBLANK(VLOOKUP(F26,Elemente!A3:C43,3))</f>
        <v>1</v>
      </c>
    </row>
    <row r="57" spans="1:9" ht="29.1" customHeight="1" x14ac:dyDescent="0.25">
      <c r="A57" s="20" t="str">
        <f>IF(F26=H26,"bitte eingeben:",IF(I56,"","Art der Modifikation:"))</f>
        <v/>
      </c>
      <c r="B57" s="178"/>
      <c r="C57" s="178"/>
      <c r="D57" s="178"/>
      <c r="E57" s="178"/>
      <c r="F57" s="178"/>
      <c r="G57" s="178"/>
      <c r="H57" s="178"/>
    </row>
    <row r="58" spans="1:9" ht="29.1" customHeight="1" x14ac:dyDescent="0.3">
      <c r="A58" s="17" t="s">
        <v>60</v>
      </c>
    </row>
    <row r="59" spans="1:9" ht="20.100000000000001" customHeight="1" x14ac:dyDescent="0.25">
      <c r="A59" s="147" t="str">
        <f>A27</f>
        <v>Calcium</v>
      </c>
      <c r="B59" s="177"/>
      <c r="C59" s="177"/>
      <c r="D59" s="177"/>
      <c r="E59" s="177"/>
      <c r="F59" s="177"/>
      <c r="G59" s="177"/>
      <c r="H59" s="177"/>
      <c r="I59" s="21" t="b">
        <f>ISBLANK(VLOOKUP(F27,Elemente!A3:C43,3))</f>
        <v>1</v>
      </c>
    </row>
    <row r="60" spans="1:9" ht="29.1" customHeight="1" x14ac:dyDescent="0.25">
      <c r="A60" s="20" t="str">
        <f>IF(F27=H27,"bitte eingeben:",IF(I59,"","Art der Modifikation:"))</f>
        <v/>
      </c>
      <c r="B60" s="178"/>
      <c r="C60" s="178"/>
      <c r="D60" s="178"/>
      <c r="E60" s="178"/>
      <c r="F60" s="178"/>
      <c r="G60" s="178"/>
      <c r="H60" s="178"/>
      <c r="I60" s="21"/>
    </row>
    <row r="61" spans="1:9" ht="20.100000000000001" customHeight="1" x14ac:dyDescent="0.25">
      <c r="A61" s="147" t="str">
        <f>A28</f>
        <v>Magnesium</v>
      </c>
      <c r="B61" s="177"/>
      <c r="C61" s="177"/>
      <c r="D61" s="177"/>
      <c r="E61" s="177"/>
      <c r="F61" s="177"/>
      <c r="G61" s="177"/>
      <c r="H61" s="177"/>
      <c r="I61" s="21" t="b">
        <f>ISBLANK(VLOOKUP(F28,Elemente!A3:C43,3))</f>
        <v>1</v>
      </c>
    </row>
    <row r="62" spans="1:9" ht="29.1" customHeight="1" x14ac:dyDescent="0.25">
      <c r="A62" s="20" t="str">
        <f>IF(F28=H28,"bitte eingeben:",IF(I61,"","Art der Modifikation:"))</f>
        <v/>
      </c>
      <c r="B62" s="178"/>
      <c r="C62" s="178"/>
      <c r="D62" s="178"/>
      <c r="E62" s="178"/>
      <c r="F62" s="178"/>
      <c r="G62" s="178"/>
      <c r="H62" s="178"/>
    </row>
    <row r="63" spans="1:9" ht="20.100000000000001" customHeight="1" x14ac:dyDescent="0.25">
      <c r="A63" s="147" t="s">
        <v>57</v>
      </c>
      <c r="B63" s="177"/>
      <c r="C63" s="177"/>
      <c r="D63" s="177"/>
      <c r="E63" s="177"/>
      <c r="F63" s="177"/>
      <c r="G63" s="177"/>
      <c r="H63" s="177"/>
      <c r="I63" s="21" t="b">
        <f>ISBLANK(VLOOKUP(F29,Phosphat!A3:C36,3))</f>
        <v>1</v>
      </c>
    </row>
    <row r="64" spans="1:9" ht="29.1" customHeight="1" x14ac:dyDescent="0.25">
      <c r="A64" s="20" t="str">
        <f>IF(F29=H29,"bitte eingeben:",IF(I63,"","Art der Modifikation:"))</f>
        <v/>
      </c>
      <c r="B64" s="178"/>
      <c r="C64" s="178"/>
      <c r="D64" s="178"/>
      <c r="E64" s="178"/>
      <c r="F64" s="178"/>
      <c r="G64" s="178"/>
      <c r="H64" s="178"/>
    </row>
    <row r="65" spans="1:9" ht="20.100000000000001" customHeight="1" x14ac:dyDescent="0.25">
      <c r="A65" s="147" t="s">
        <v>357</v>
      </c>
      <c r="B65" s="177"/>
      <c r="C65" s="177"/>
      <c r="D65" s="177"/>
      <c r="E65" s="177"/>
      <c r="F65" s="177"/>
      <c r="G65" s="177"/>
      <c r="H65" s="177"/>
      <c r="I65" s="21" t="b">
        <f>ISBLANK(VLOOKUP(F30,Aepfelsäure!A3:C13,3))</f>
        <v>1</v>
      </c>
    </row>
    <row r="66" spans="1:9" ht="29.1" customHeight="1" x14ac:dyDescent="0.25">
      <c r="A66" s="20" t="str">
        <f>IF(F30=H30,"bitte eingeben:",IF(I65,"","Art der Modifikation:"))</f>
        <v/>
      </c>
      <c r="B66" s="178"/>
      <c r="C66" s="178"/>
      <c r="D66" s="178"/>
      <c r="E66" s="178"/>
      <c r="F66" s="178"/>
      <c r="G66" s="178"/>
      <c r="H66" s="178"/>
    </row>
    <row r="67" spans="1:9" ht="20.100000000000001" customHeight="1" x14ac:dyDescent="0.25">
      <c r="A67" s="147" t="s">
        <v>261</v>
      </c>
      <c r="B67" s="177"/>
      <c r="C67" s="177"/>
      <c r="D67" s="177"/>
      <c r="E67" s="177"/>
      <c r="F67" s="177"/>
      <c r="G67" s="177"/>
      <c r="H67" s="177"/>
      <c r="I67" s="21" t="b">
        <f>ISBLANK(VLOOKUP(F31,Citronensäure!A3:C22,3))</f>
        <v>1</v>
      </c>
    </row>
    <row r="68" spans="1:9" ht="29.1" customHeight="1" x14ac:dyDescent="0.25">
      <c r="A68" s="20" t="str">
        <f>IF(F31=H31,"bitte eingeben:",IF(I67,"","Art der Modifikation:"))</f>
        <v/>
      </c>
      <c r="B68" s="178"/>
      <c r="C68" s="178"/>
      <c r="D68" s="178"/>
      <c r="E68" s="178"/>
      <c r="F68" s="178"/>
      <c r="G68" s="178"/>
      <c r="H68" s="178"/>
    </row>
    <row r="69" spans="1:9" ht="20.100000000000001" customHeight="1" x14ac:dyDescent="0.25">
      <c r="A69" s="147" t="s">
        <v>228</v>
      </c>
      <c r="B69" s="177"/>
      <c r="C69" s="177"/>
      <c r="D69" s="177"/>
      <c r="E69" s="177"/>
      <c r="F69" s="177"/>
      <c r="G69" s="177"/>
      <c r="H69" s="177"/>
      <c r="I69" s="21" t="b">
        <f>ISBLANK(VLOOKUP(F32,Sorbit!A3:C15,3))</f>
        <v>1</v>
      </c>
    </row>
    <row r="70" spans="1:9" ht="29.1" customHeight="1" x14ac:dyDescent="0.25">
      <c r="A70" s="20" t="str">
        <f>IF(F32=H32,"bitte eingeben:",IF(I69,"","Art der Modifikation:"))</f>
        <v/>
      </c>
      <c r="B70" s="178"/>
      <c r="C70" s="178"/>
      <c r="D70" s="178"/>
      <c r="E70" s="178"/>
      <c r="F70" s="178"/>
      <c r="G70" s="178"/>
      <c r="H70" s="178"/>
    </row>
    <row r="71" spans="1:9" ht="20.100000000000001" hidden="1" customHeight="1" x14ac:dyDescent="0.25">
      <c r="A71" s="147" t="s">
        <v>189</v>
      </c>
      <c r="B71" s="177"/>
      <c r="C71" s="177"/>
      <c r="D71" s="177"/>
      <c r="E71" s="177"/>
      <c r="F71" s="177"/>
      <c r="G71" s="177"/>
      <c r="H71" s="177"/>
      <c r="I71" s="21" t="b">
        <f>ISBLANK(VLOOKUP(F33,Ascorbinsäure!A3:C27,3))</f>
        <v>0</v>
      </c>
    </row>
    <row r="72" spans="1:9" ht="29.1" hidden="1" customHeight="1" x14ac:dyDescent="0.25">
      <c r="A72" s="20" t="str">
        <f>IF(F33=H33,"bitte eingeben:",IF(I71,"","Art der Modifikation:"))</f>
        <v>Art der Modifikation:</v>
      </c>
      <c r="B72" s="178"/>
      <c r="C72" s="178"/>
      <c r="D72" s="178"/>
      <c r="E72" s="178"/>
      <c r="F72" s="178"/>
      <c r="G72" s="178"/>
      <c r="H72" s="178"/>
    </row>
    <row r="73" spans="1:9" ht="20.100000000000001" customHeight="1" x14ac:dyDescent="0.25">
      <c r="A73" s="147" t="s">
        <v>296</v>
      </c>
      <c r="B73" s="177"/>
      <c r="C73" s="177"/>
      <c r="D73" s="177"/>
      <c r="E73" s="177"/>
      <c r="F73" s="177"/>
      <c r="G73" s="177"/>
      <c r="H73" s="177"/>
      <c r="I73" s="21" t="b">
        <f>ISBLANK(VLOOKUP(F34,Prolin!A3:C16,3))</f>
        <v>1</v>
      </c>
    </row>
    <row r="74" spans="1:9" ht="29.1" customHeight="1" x14ac:dyDescent="0.25">
      <c r="A74" s="20" t="str">
        <f>IF(F34=H34,"bitte eingeben:",IF(I73,"","Art der Modifikation:"))</f>
        <v/>
      </c>
      <c r="B74" s="178"/>
      <c r="C74" s="178"/>
      <c r="D74" s="178"/>
      <c r="E74" s="178"/>
      <c r="F74" s="178"/>
      <c r="G74" s="178"/>
      <c r="H74" s="178"/>
    </row>
    <row r="75" spans="1:9" ht="20.100000000000001" customHeight="1" x14ac:dyDescent="0.25">
      <c r="A75" s="147" t="s">
        <v>297</v>
      </c>
      <c r="B75" s="177"/>
      <c r="C75" s="177"/>
      <c r="D75" s="177"/>
      <c r="E75" s="177"/>
      <c r="F75" s="177"/>
      <c r="G75" s="177"/>
      <c r="H75" s="177"/>
      <c r="I75" s="21" t="b">
        <f>ISBLANK(VLOOKUP(F35,Formolzahl!A3:C8,3))</f>
        <v>1</v>
      </c>
    </row>
    <row r="76" spans="1:9" ht="29.1" customHeight="1" x14ac:dyDescent="0.25">
      <c r="A76" s="20" t="str">
        <f>IF(F35=H35,"bitte eingeben:",IF(I75,"","Art der Modifikation:"))</f>
        <v/>
      </c>
      <c r="B76" s="178"/>
      <c r="C76" s="178"/>
      <c r="D76" s="178"/>
      <c r="E76" s="178"/>
      <c r="F76" s="178"/>
      <c r="G76" s="178"/>
      <c r="H76" s="178"/>
    </row>
    <row r="77" spans="1:9" ht="20.100000000000001" customHeight="1" x14ac:dyDescent="0.25">
      <c r="A77" s="147" t="s">
        <v>317</v>
      </c>
      <c r="B77" s="177"/>
      <c r="C77" s="177"/>
      <c r="D77" s="177"/>
      <c r="E77" s="177"/>
      <c r="F77" s="177"/>
      <c r="G77" s="177"/>
      <c r="H77" s="177"/>
      <c r="I77" s="21" t="b">
        <f>ISBLANK(VLOOKUP(F36,Ethanol!A3:C16,3))</f>
        <v>1</v>
      </c>
    </row>
    <row r="78" spans="1:9" ht="29.1" customHeight="1" x14ac:dyDescent="0.25">
      <c r="A78" s="20" t="str">
        <f>IF(F36=H36,"bitte eingeben:",IF(I77,"","Art der Modifikation:"))</f>
        <v/>
      </c>
      <c r="B78" s="178"/>
      <c r="C78" s="178"/>
      <c r="D78" s="178"/>
      <c r="E78" s="178"/>
      <c r="F78" s="178"/>
      <c r="G78" s="178"/>
      <c r="H78" s="178"/>
    </row>
  </sheetData>
  <sheetProtection algorithmName="SHA-512" hashValue="iWo3h0zk1KGVwJ7vfUEZTNa5rgv40/mnwFpoRzA+Ohm08pLjZRIVm51suhsOOMYvmwgcEEbBm4oZEvrfbVdCoA==" saltValue="yBM5QxXNSNejhFu4gtZzJA==" spinCount="100000" sheet="1" objects="1" scenarios="1"/>
  <mergeCells count="51">
    <mergeCell ref="B77:H77"/>
    <mergeCell ref="B78:H78"/>
    <mergeCell ref="B75:H75"/>
    <mergeCell ref="B76:H76"/>
    <mergeCell ref="B42:H42"/>
    <mergeCell ref="B43:H43"/>
    <mergeCell ref="B44:H44"/>
    <mergeCell ref="B65:H65"/>
    <mergeCell ref="B66:H66"/>
    <mergeCell ref="B52:H52"/>
    <mergeCell ref="B73:H73"/>
    <mergeCell ref="B74:H74"/>
    <mergeCell ref="B67:H67"/>
    <mergeCell ref="B68:H68"/>
    <mergeCell ref="B64:H64"/>
    <mergeCell ref="B60:H60"/>
    <mergeCell ref="B38:H38"/>
    <mergeCell ref="B46:H46"/>
    <mergeCell ref="B45:H45"/>
    <mergeCell ref="B50:H50"/>
    <mergeCell ref="B63:H63"/>
    <mergeCell ref="B51:H51"/>
    <mergeCell ref="B39:H39"/>
    <mergeCell ref="B59:H59"/>
    <mergeCell ref="B41:H41"/>
    <mergeCell ref="B49:H49"/>
    <mergeCell ref="B47:H47"/>
    <mergeCell ref="B54:H54"/>
    <mergeCell ref="B55:H55"/>
    <mergeCell ref="A15:F15"/>
    <mergeCell ref="E3:F3"/>
    <mergeCell ref="A7:G7"/>
    <mergeCell ref="A8:G8"/>
    <mergeCell ref="A9:G9"/>
    <mergeCell ref="B4:C4"/>
    <mergeCell ref="B69:H69"/>
    <mergeCell ref="B70:H70"/>
    <mergeCell ref="B71:H71"/>
    <mergeCell ref="B72:H72"/>
    <mergeCell ref="A10:G10"/>
    <mergeCell ref="A11:G11"/>
    <mergeCell ref="A12:G12"/>
    <mergeCell ref="B62:H62"/>
    <mergeCell ref="B53:H53"/>
    <mergeCell ref="B57:H57"/>
    <mergeCell ref="B61:H61"/>
    <mergeCell ref="B56:H56"/>
    <mergeCell ref="B48:H48"/>
    <mergeCell ref="A13:G13"/>
    <mergeCell ref="A14:G14"/>
    <mergeCell ref="B40:H40"/>
  </mergeCells>
  <phoneticPr fontId="0" type="noConversion"/>
  <conditionalFormatting sqref="H23:H24 H17:H19">
    <cfRule type="cellIs" dxfId="54" priority="29" stopIfTrue="1" operator="equal">
      <formula>6</formula>
    </cfRule>
  </conditionalFormatting>
  <conditionalFormatting sqref="J17:J19 J21:J25">
    <cfRule type="cellIs" dxfId="53" priority="30" stopIfTrue="1" operator="equal">
      <formula>15</formula>
    </cfRule>
  </conditionalFormatting>
  <conditionalFormatting sqref="I17:I19 I21:I25">
    <cfRule type="cellIs" dxfId="52" priority="31" stopIfTrue="1" operator="equal">
      <formula>11</formula>
    </cfRule>
  </conditionalFormatting>
  <conditionalFormatting sqref="B48:H48">
    <cfRule type="expression" dxfId="51" priority="33" stopIfTrue="1">
      <formula>$I$17-3=0</formula>
    </cfRule>
  </conditionalFormatting>
  <conditionalFormatting sqref="B50:H50">
    <cfRule type="expression" dxfId="50" priority="34" stopIfTrue="1">
      <formula>$I$17-10=0</formula>
    </cfRule>
  </conditionalFormatting>
  <conditionalFormatting sqref="B52:H52 B56:H56 B59:H59 B61:H61 B63:H63 B65:H65 B67:H67 B73:H73 B75:H75">
    <cfRule type="expression" dxfId="49" priority="35" stopIfTrue="1">
      <formula>$J$17-14=0</formula>
    </cfRule>
  </conditionalFormatting>
  <conditionalFormatting sqref="G17:G19 G21 G24:G30">
    <cfRule type="cellIs" dxfId="48" priority="36" stopIfTrue="1" operator="equal">
      <formula>10</formula>
    </cfRule>
  </conditionalFormatting>
  <conditionalFormatting sqref="F17">
    <cfRule type="expression" dxfId="47" priority="37" stopIfTrue="1">
      <formula>$F$17-$H$17=1</formula>
    </cfRule>
  </conditionalFormatting>
  <conditionalFormatting sqref="F19">
    <cfRule type="expression" dxfId="46" priority="38" stopIfTrue="1">
      <formula>$F$19-$H$19=1</formula>
    </cfRule>
  </conditionalFormatting>
  <conditionalFormatting sqref="F21">
    <cfRule type="expression" dxfId="45" priority="40" stopIfTrue="1">
      <formula>$F$21-$H$21=1</formula>
    </cfRule>
  </conditionalFormatting>
  <conditionalFormatting sqref="F22">
    <cfRule type="expression" dxfId="44" priority="41" stopIfTrue="1">
      <formula>$F$22-$H$22=1</formula>
    </cfRule>
  </conditionalFormatting>
  <conditionalFormatting sqref="F23">
    <cfRule type="expression" dxfId="43" priority="42" stopIfTrue="1">
      <formula>$F$23-$H$23=1</formula>
    </cfRule>
  </conditionalFormatting>
  <conditionalFormatting sqref="F24">
    <cfRule type="expression" dxfId="42" priority="43" stopIfTrue="1">
      <formula>$F$24-$H$24=1</formula>
    </cfRule>
  </conditionalFormatting>
  <conditionalFormatting sqref="F28">
    <cfRule type="expression" dxfId="41" priority="46" stopIfTrue="1">
      <formula>$F$28-$H$28=1</formula>
    </cfRule>
  </conditionalFormatting>
  <conditionalFormatting sqref="B43:H43">
    <cfRule type="expression" dxfId="40" priority="48" stopIfTrue="1">
      <formula>OR($F$19-$H$19=0,NOT(I42))</formula>
    </cfRule>
  </conditionalFormatting>
  <conditionalFormatting sqref="B45:H45">
    <cfRule type="expression" dxfId="39" priority="49" stopIfTrue="1">
      <formula>OR($F$20-$H$20=0,NOT(I44))</formula>
    </cfRule>
  </conditionalFormatting>
  <conditionalFormatting sqref="B47:H47">
    <cfRule type="expression" dxfId="38" priority="50" stopIfTrue="1">
      <formula>OR($F$21-$H$21=0,NOT(I46))</formula>
    </cfRule>
  </conditionalFormatting>
  <conditionalFormatting sqref="B49:H49">
    <cfRule type="expression" dxfId="37" priority="51" stopIfTrue="1">
      <formula>OR($F$22-$H$22=0,NOT(I48))</formula>
    </cfRule>
  </conditionalFormatting>
  <conditionalFormatting sqref="B53:H53">
    <cfRule type="expression" dxfId="36" priority="52" stopIfTrue="1">
      <formula>OR($F$24-$H$24=0,NOT(I52))</formula>
    </cfRule>
  </conditionalFormatting>
  <conditionalFormatting sqref="B57:H57">
    <cfRule type="expression" dxfId="35" priority="53" stopIfTrue="1">
      <formula>OR($F$26-$H$26=0,NOT(I56))</formula>
    </cfRule>
  </conditionalFormatting>
  <conditionalFormatting sqref="B60:H60">
    <cfRule type="expression" dxfId="34" priority="54" stopIfTrue="1">
      <formula>OR($F$27-$H$27=0,NOT(I59))</formula>
    </cfRule>
  </conditionalFormatting>
  <conditionalFormatting sqref="B64:H64">
    <cfRule type="expression" dxfId="33" priority="55" stopIfTrue="1">
      <formula>OR($F$29-$H$29=0,NOT(I63))</formula>
    </cfRule>
  </conditionalFormatting>
  <conditionalFormatting sqref="F29">
    <cfRule type="expression" dxfId="32" priority="56" stopIfTrue="1">
      <formula>$F$29-$H$29=1</formula>
    </cfRule>
  </conditionalFormatting>
  <conditionalFormatting sqref="B51:H51">
    <cfRule type="expression" dxfId="31" priority="57" stopIfTrue="1">
      <formula>OR($F$23-$H$23=0,NOT(I50))</formula>
    </cfRule>
  </conditionalFormatting>
  <conditionalFormatting sqref="B66:H66">
    <cfRule type="expression" dxfId="30" priority="58" stopIfTrue="1">
      <formula>OR($F$30-$H$30=0,NOT(I65))</formula>
    </cfRule>
  </conditionalFormatting>
  <conditionalFormatting sqref="F30">
    <cfRule type="expression" dxfId="29" priority="59" stopIfTrue="1">
      <formula>$F$30-$H$30=1</formula>
    </cfRule>
  </conditionalFormatting>
  <conditionalFormatting sqref="B74:H74">
    <cfRule type="expression" dxfId="28" priority="60" stopIfTrue="1">
      <formula>OR($F$34-$H$34=0,NOT(I73))</formula>
    </cfRule>
  </conditionalFormatting>
  <conditionalFormatting sqref="B68:H68">
    <cfRule type="expression" dxfId="27" priority="62" stopIfTrue="1">
      <formula>OR($F$31-$H$31=0,NOT(I67))</formula>
    </cfRule>
  </conditionalFormatting>
  <conditionalFormatting sqref="F31">
    <cfRule type="expression" dxfId="26" priority="63" stopIfTrue="1">
      <formula>$F$31-$H$31=1</formula>
    </cfRule>
  </conditionalFormatting>
  <conditionalFormatting sqref="B62:H62">
    <cfRule type="expression" dxfId="25" priority="66" stopIfTrue="1">
      <formula>OR($F$28-$H$28=0,NOT($I$61))</formula>
    </cfRule>
  </conditionalFormatting>
  <conditionalFormatting sqref="B76:H76">
    <cfRule type="expression" dxfId="24" priority="67" stopIfTrue="1">
      <formula>OR($F$35-$H$35=0,NOT(I75))</formula>
    </cfRule>
  </conditionalFormatting>
  <conditionalFormatting sqref="F35">
    <cfRule type="expression" dxfId="23" priority="68" stopIfTrue="1">
      <formula>$F$35-$H$35=1</formula>
    </cfRule>
  </conditionalFormatting>
  <conditionalFormatting sqref="F27">
    <cfRule type="expression" dxfId="22" priority="28" stopIfTrue="1">
      <formula>$F$27-$H$27=1</formula>
    </cfRule>
  </conditionalFormatting>
  <conditionalFormatting sqref="F25:F26">
    <cfRule type="expression" dxfId="21" priority="24" stopIfTrue="1">
      <formula>$F$26-$H$26=1</formula>
    </cfRule>
  </conditionalFormatting>
  <conditionalFormatting sqref="B77:H77">
    <cfRule type="expression" dxfId="20" priority="19" stopIfTrue="1">
      <formula>$J$17-14=0</formula>
    </cfRule>
  </conditionalFormatting>
  <conditionalFormatting sqref="B78:H78">
    <cfRule type="expression" dxfId="19" priority="20" stopIfTrue="1">
      <formula>OR($F$36-$H$36=0,NOT(I77))</formula>
    </cfRule>
  </conditionalFormatting>
  <conditionalFormatting sqref="F34">
    <cfRule type="expression" dxfId="18" priority="18" stopIfTrue="1">
      <formula>$F$34-$H$34=1</formula>
    </cfRule>
  </conditionalFormatting>
  <conditionalFormatting sqref="F36">
    <cfRule type="expression" dxfId="17" priority="17" stopIfTrue="1">
      <formula>$F$36-$H$36=1</formula>
    </cfRule>
  </conditionalFormatting>
  <conditionalFormatting sqref="B46:H46">
    <cfRule type="expression" dxfId="16" priority="69" stopIfTrue="1">
      <formula>$H$18-5=0</formula>
    </cfRule>
  </conditionalFormatting>
  <conditionalFormatting sqref="B39:H39">
    <cfRule type="expression" dxfId="15" priority="71" stopIfTrue="1">
      <formula>OR($F$17-$H$17=0,NOT(I38))</formula>
    </cfRule>
  </conditionalFormatting>
  <conditionalFormatting sqref="F18">
    <cfRule type="expression" dxfId="14" priority="16" stopIfTrue="1">
      <formula>$F$18-$H$18=1</formula>
    </cfRule>
  </conditionalFormatting>
  <conditionalFormatting sqref="B41:H41">
    <cfRule type="expression" dxfId="13" priority="15" stopIfTrue="1">
      <formula>OR($F$18-$H$18=0,NOT(I40))</formula>
    </cfRule>
  </conditionalFormatting>
  <conditionalFormatting sqref="J20">
    <cfRule type="cellIs" dxfId="12" priority="11" stopIfTrue="1" operator="equal">
      <formula>15</formula>
    </cfRule>
  </conditionalFormatting>
  <conditionalFormatting sqref="I20">
    <cfRule type="cellIs" dxfId="11" priority="12" stopIfTrue="1" operator="equal">
      <formula>11</formula>
    </cfRule>
  </conditionalFormatting>
  <conditionalFormatting sqref="G20">
    <cfRule type="cellIs" dxfId="10" priority="13" stopIfTrue="1" operator="equal">
      <formula>10</formula>
    </cfRule>
  </conditionalFormatting>
  <conditionalFormatting sqref="F20">
    <cfRule type="expression" dxfId="9" priority="14" stopIfTrue="1">
      <formula>$F$20-$H$20=1</formula>
    </cfRule>
  </conditionalFormatting>
  <conditionalFormatting sqref="F32">
    <cfRule type="expression" dxfId="8" priority="10" stopIfTrue="1">
      <formula>$F$32-$H$32=1</formula>
    </cfRule>
  </conditionalFormatting>
  <conditionalFormatting sqref="F33">
    <cfRule type="expression" dxfId="7" priority="9" stopIfTrue="1">
      <formula>$F$33-$H$33=1</formula>
    </cfRule>
  </conditionalFormatting>
  <conditionalFormatting sqref="B69:H69">
    <cfRule type="expression" dxfId="6" priority="7" stopIfTrue="1">
      <formula>$J$17-14=0</formula>
    </cfRule>
  </conditionalFormatting>
  <conditionalFormatting sqref="B71:H71">
    <cfRule type="expression" dxfId="5" priority="5" stopIfTrue="1">
      <formula>$J$17-14=0</formula>
    </cfRule>
  </conditionalFormatting>
  <conditionalFormatting sqref="B72:H72">
    <cfRule type="expression" dxfId="4" priority="6" stopIfTrue="1">
      <formula>OR($F$33-$H$33=0,NOT(I71))</formula>
    </cfRule>
  </conditionalFormatting>
  <conditionalFormatting sqref="B70:H70">
    <cfRule type="expression" dxfId="3" priority="4" stopIfTrue="1">
      <formula>OR($F$32-$H$32=0,NOT(I69))</formula>
    </cfRule>
  </conditionalFormatting>
  <conditionalFormatting sqref="H20">
    <cfRule type="cellIs" dxfId="2" priority="3" stopIfTrue="1" operator="equal">
      <formula>6</formula>
    </cfRule>
  </conditionalFormatting>
  <conditionalFormatting sqref="B54:H54">
    <cfRule type="expression" dxfId="1" priority="2" stopIfTrue="1">
      <formula>$J$17-14=0</formula>
    </cfRule>
  </conditionalFormatting>
  <conditionalFormatting sqref="B55:H55">
    <cfRule type="expression" dxfId="0" priority="1" stopIfTrue="1">
      <formula>OR($F$25-$H$25=0,NOT(I54))</formula>
    </cfRule>
  </conditionalFormatting>
  <hyperlinks>
    <hyperlink ref="B4" r:id="rId1" xr:uid="{00000000-0004-0000-0800-000000000000}"/>
  </hyperlinks>
  <pageMargins left="0.78740157480314965" right="0.59055118110236227" top="0.43307086614173229" bottom="0.35433070866141736"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7" man="1"/>
    <brk id="3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30480</xdr:colOff>
                    <xdr:row>37</xdr:row>
                    <xdr:rowOff>38100</xdr:rowOff>
                  </from>
                  <to>
                    <xdr:col>7</xdr:col>
                    <xdr:colOff>525780</xdr:colOff>
                    <xdr:row>37</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30480</xdr:colOff>
                    <xdr:row>41</xdr:row>
                    <xdr:rowOff>38100</xdr:rowOff>
                  </from>
                  <to>
                    <xdr:col>7</xdr:col>
                    <xdr:colOff>525780</xdr:colOff>
                    <xdr:row>41</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30480</xdr:colOff>
                    <xdr:row>43</xdr:row>
                    <xdr:rowOff>38100</xdr:rowOff>
                  </from>
                  <to>
                    <xdr:col>7</xdr:col>
                    <xdr:colOff>525780</xdr:colOff>
                    <xdr:row>43</xdr:row>
                    <xdr:rowOff>228600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30480</xdr:colOff>
                    <xdr:row>45</xdr:row>
                    <xdr:rowOff>38100</xdr:rowOff>
                  </from>
                  <to>
                    <xdr:col>7</xdr:col>
                    <xdr:colOff>525780</xdr:colOff>
                    <xdr:row>45</xdr:row>
                    <xdr:rowOff>228600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30480</xdr:colOff>
                    <xdr:row>47</xdr:row>
                    <xdr:rowOff>38100</xdr:rowOff>
                  </from>
                  <to>
                    <xdr:col>7</xdr:col>
                    <xdr:colOff>525780</xdr:colOff>
                    <xdr:row>47</xdr:row>
                    <xdr:rowOff>228600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30480</xdr:colOff>
                    <xdr:row>49</xdr:row>
                    <xdr:rowOff>38100</xdr:rowOff>
                  </from>
                  <to>
                    <xdr:col>7</xdr:col>
                    <xdr:colOff>525780</xdr:colOff>
                    <xdr:row>49</xdr:row>
                    <xdr:rowOff>228600</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30480</xdr:colOff>
                    <xdr:row>51</xdr:row>
                    <xdr:rowOff>38100</xdr:rowOff>
                  </from>
                  <to>
                    <xdr:col>7</xdr:col>
                    <xdr:colOff>525780</xdr:colOff>
                    <xdr:row>51</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30480</xdr:colOff>
                    <xdr:row>55</xdr:row>
                    <xdr:rowOff>38100</xdr:rowOff>
                  </from>
                  <to>
                    <xdr:col>7</xdr:col>
                    <xdr:colOff>525780</xdr:colOff>
                    <xdr:row>55</xdr:row>
                    <xdr:rowOff>228600</xdr:rowOff>
                  </to>
                </anchor>
              </controlPr>
            </control>
          </mc:Choice>
        </mc:AlternateContent>
        <mc:AlternateContent xmlns:mc="http://schemas.openxmlformats.org/markup-compatibility/2006">
          <mc:Choice Requires="x14">
            <control shapeId="2107" r:id="rId13" name="Drop Down 59">
              <controlPr locked="0" defaultSize="0" autoLine="0" autoPict="0">
                <anchor moveWithCells="1">
                  <from>
                    <xdr:col>1</xdr:col>
                    <xdr:colOff>30480</xdr:colOff>
                    <xdr:row>58</xdr:row>
                    <xdr:rowOff>38100</xdr:rowOff>
                  </from>
                  <to>
                    <xdr:col>7</xdr:col>
                    <xdr:colOff>525780</xdr:colOff>
                    <xdr:row>58</xdr:row>
                    <xdr:rowOff>228600</xdr:rowOff>
                  </to>
                </anchor>
              </controlPr>
            </control>
          </mc:Choice>
        </mc:AlternateContent>
        <mc:AlternateContent xmlns:mc="http://schemas.openxmlformats.org/markup-compatibility/2006">
          <mc:Choice Requires="x14">
            <control shapeId="2108" r:id="rId14" name="Drop Down 60">
              <controlPr locked="0" defaultSize="0" autoLine="0" autoPict="0">
                <anchor moveWithCells="1">
                  <from>
                    <xdr:col>1</xdr:col>
                    <xdr:colOff>30480</xdr:colOff>
                    <xdr:row>60</xdr:row>
                    <xdr:rowOff>38100</xdr:rowOff>
                  </from>
                  <to>
                    <xdr:col>7</xdr:col>
                    <xdr:colOff>525780</xdr:colOff>
                    <xdr:row>60</xdr:row>
                    <xdr:rowOff>228600</xdr:rowOff>
                  </to>
                </anchor>
              </controlPr>
            </control>
          </mc:Choice>
        </mc:AlternateContent>
        <mc:AlternateContent xmlns:mc="http://schemas.openxmlformats.org/markup-compatibility/2006">
          <mc:Choice Requires="x14">
            <control shapeId="2109" r:id="rId15" name="Drop Down 61">
              <controlPr locked="0" defaultSize="0" autoLine="0" autoPict="0">
                <anchor moveWithCells="1">
                  <from>
                    <xdr:col>1</xdr:col>
                    <xdr:colOff>30480</xdr:colOff>
                    <xdr:row>62</xdr:row>
                    <xdr:rowOff>38100</xdr:rowOff>
                  </from>
                  <to>
                    <xdr:col>7</xdr:col>
                    <xdr:colOff>525780</xdr:colOff>
                    <xdr:row>62</xdr:row>
                    <xdr:rowOff>228600</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6</xdr:col>
                    <xdr:colOff>7620</xdr:colOff>
                    <xdr:row>14</xdr:row>
                    <xdr:rowOff>106680</xdr:rowOff>
                  </from>
                  <to>
                    <xdr:col>7</xdr:col>
                    <xdr:colOff>0</xdr:colOff>
                    <xdr:row>14</xdr:row>
                    <xdr:rowOff>381000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30480</xdr:colOff>
                    <xdr:row>66</xdr:row>
                    <xdr:rowOff>38100</xdr:rowOff>
                  </from>
                  <to>
                    <xdr:col>7</xdr:col>
                    <xdr:colOff>525780</xdr:colOff>
                    <xdr:row>66</xdr:row>
                    <xdr:rowOff>228600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30480</xdr:colOff>
                    <xdr:row>72</xdr:row>
                    <xdr:rowOff>30480</xdr:rowOff>
                  </from>
                  <to>
                    <xdr:col>7</xdr:col>
                    <xdr:colOff>510540</xdr:colOff>
                    <xdr:row>72</xdr:row>
                    <xdr:rowOff>236220</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30480</xdr:colOff>
                    <xdr:row>74</xdr:row>
                    <xdr:rowOff>38100</xdr:rowOff>
                  </from>
                  <to>
                    <xdr:col>7</xdr:col>
                    <xdr:colOff>525780</xdr:colOff>
                    <xdr:row>74</xdr:row>
                    <xdr:rowOff>228600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30480</xdr:colOff>
                    <xdr:row>55</xdr:row>
                    <xdr:rowOff>0</xdr:rowOff>
                  </from>
                  <to>
                    <xdr:col>7</xdr:col>
                    <xdr:colOff>525780</xdr:colOff>
                    <xdr:row>55</xdr:row>
                    <xdr:rowOff>198120</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30480</xdr:colOff>
                    <xdr:row>76</xdr:row>
                    <xdr:rowOff>0</xdr:rowOff>
                  </from>
                  <to>
                    <xdr:col>7</xdr:col>
                    <xdr:colOff>525780</xdr:colOff>
                    <xdr:row>76</xdr:row>
                    <xdr:rowOff>198120</xdr:rowOff>
                  </to>
                </anchor>
              </controlPr>
            </control>
          </mc:Choice>
        </mc:AlternateContent>
        <mc:AlternateContent xmlns:mc="http://schemas.openxmlformats.org/markup-compatibility/2006">
          <mc:Choice Requires="x14">
            <control shapeId="2130" r:id="rId22" name="Drop Down 82">
              <controlPr locked="0" defaultSize="0" autoLine="0" autoPict="0">
                <anchor moveWithCells="1">
                  <from>
                    <xdr:col>1</xdr:col>
                    <xdr:colOff>30480</xdr:colOff>
                    <xdr:row>75</xdr:row>
                    <xdr:rowOff>365760</xdr:rowOff>
                  </from>
                  <to>
                    <xdr:col>8</xdr:col>
                    <xdr:colOff>0</xdr:colOff>
                    <xdr:row>76</xdr:row>
                    <xdr:rowOff>190500</xdr:rowOff>
                  </to>
                </anchor>
              </controlPr>
            </control>
          </mc:Choice>
        </mc:AlternateContent>
        <mc:AlternateContent xmlns:mc="http://schemas.openxmlformats.org/markup-compatibility/2006">
          <mc:Choice Requires="x14">
            <control shapeId="2131" r:id="rId23" name="Drop Down 83">
              <controlPr locked="0" defaultSize="0" autoLine="0" autoPict="0">
                <anchor moveWithCells="1">
                  <from>
                    <xdr:col>1</xdr:col>
                    <xdr:colOff>30480</xdr:colOff>
                    <xdr:row>64</xdr:row>
                    <xdr:rowOff>38100</xdr:rowOff>
                  </from>
                  <to>
                    <xdr:col>7</xdr:col>
                    <xdr:colOff>525780</xdr:colOff>
                    <xdr:row>64</xdr:row>
                    <xdr:rowOff>228600</xdr:rowOff>
                  </to>
                </anchor>
              </controlPr>
            </control>
          </mc:Choice>
        </mc:AlternateContent>
        <mc:AlternateContent xmlns:mc="http://schemas.openxmlformats.org/markup-compatibility/2006">
          <mc:Choice Requires="x14">
            <control shapeId="2132" r:id="rId24" name="Drop Down 84">
              <controlPr locked="0" defaultSize="0" autoLine="0" autoPict="0">
                <anchor moveWithCells="1">
                  <from>
                    <xdr:col>1</xdr:col>
                    <xdr:colOff>30480</xdr:colOff>
                    <xdr:row>39</xdr:row>
                    <xdr:rowOff>38100</xdr:rowOff>
                  </from>
                  <to>
                    <xdr:col>7</xdr:col>
                    <xdr:colOff>525780</xdr:colOff>
                    <xdr:row>39</xdr:row>
                    <xdr:rowOff>228600</xdr:rowOff>
                  </to>
                </anchor>
              </controlPr>
            </control>
          </mc:Choice>
        </mc:AlternateContent>
        <mc:AlternateContent xmlns:mc="http://schemas.openxmlformats.org/markup-compatibility/2006">
          <mc:Choice Requires="x14">
            <control shapeId="2133" r:id="rId25" name="Drop Down 85">
              <controlPr locked="0" defaultSize="0" autoLine="0" autoPict="0">
                <anchor moveWithCells="1">
                  <from>
                    <xdr:col>1</xdr:col>
                    <xdr:colOff>30480</xdr:colOff>
                    <xdr:row>68</xdr:row>
                    <xdr:rowOff>38100</xdr:rowOff>
                  </from>
                  <to>
                    <xdr:col>8</xdr:col>
                    <xdr:colOff>0</xdr:colOff>
                    <xdr:row>68</xdr:row>
                    <xdr:rowOff>228600</xdr:rowOff>
                  </to>
                </anchor>
              </controlPr>
            </control>
          </mc:Choice>
        </mc:AlternateContent>
        <mc:AlternateContent xmlns:mc="http://schemas.openxmlformats.org/markup-compatibility/2006">
          <mc:Choice Requires="x14">
            <control shapeId="2135" r:id="rId26" name="Drop Down 87">
              <controlPr locked="0" defaultSize="0" autoLine="0" autoPict="0">
                <anchor moveWithCells="1">
                  <from>
                    <xdr:col>1</xdr:col>
                    <xdr:colOff>30480</xdr:colOff>
                    <xdr:row>53</xdr:row>
                    <xdr:rowOff>38100</xdr:rowOff>
                  </from>
                  <to>
                    <xdr:col>8</xdr:col>
                    <xdr:colOff>0</xdr:colOff>
                    <xdr:row>53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10</vt:i4>
      </vt:variant>
    </vt:vector>
  </HeadingPairs>
  <TitlesOfParts>
    <vt:vector size="41" baseType="lpstr">
      <vt:lpstr>Hints1</vt:lpstr>
      <vt:lpstr>Reporting</vt:lpstr>
      <vt:lpstr>Hinweise1</vt:lpstr>
      <vt:lpstr>Hinweise2</vt:lpstr>
      <vt:lpstr>Hinweise3</vt:lpstr>
      <vt:lpstr>Ergebnisangabe</vt:lpstr>
      <vt:lpstr>Kontakt</vt:lpstr>
      <vt:lpstr>Teilnehmerdaten</vt:lpstr>
      <vt:lpstr>Ergebnisse</vt:lpstr>
      <vt:lpstr>Mitteilungen</vt:lpstr>
      <vt:lpstr>Weinsäure</vt:lpstr>
      <vt:lpstr>Sulfat</vt:lpstr>
      <vt:lpstr>LoeslichTrocken</vt:lpstr>
      <vt:lpstr>Dichte</vt:lpstr>
      <vt:lpstr>pH-Wert</vt:lpstr>
      <vt:lpstr>Gesamtsäure</vt:lpstr>
      <vt:lpstr>Glucose</vt:lpstr>
      <vt:lpstr>Fructose</vt:lpstr>
      <vt:lpstr>Saccharose</vt:lpstr>
      <vt:lpstr>Asche</vt:lpstr>
      <vt:lpstr>Elemente</vt:lpstr>
      <vt:lpstr>Phosphat</vt:lpstr>
      <vt:lpstr>Aepfelsäure</vt:lpstr>
      <vt:lpstr>Ascorbinsäure</vt:lpstr>
      <vt:lpstr>Citronensäure</vt:lpstr>
      <vt:lpstr>IsoCitronensäure</vt:lpstr>
      <vt:lpstr>Prolin</vt:lpstr>
      <vt:lpstr>Formolzahl</vt:lpstr>
      <vt:lpstr>HesperidinNaringin</vt:lpstr>
      <vt:lpstr>Sorbit</vt:lpstr>
      <vt:lpstr>Ethanol</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Lippold;LVU</dc:creator>
  <cp:lastModifiedBy>Laborvergleichsuntersuchungen Lippold</cp:lastModifiedBy>
  <cp:lastPrinted>2022-04-02T13:23:04Z</cp:lastPrinted>
  <dcterms:created xsi:type="dcterms:W3CDTF">2005-02-14T18:41:01Z</dcterms:created>
  <dcterms:modified xsi:type="dcterms:W3CDTF">2022-04-02T13:44:40Z</dcterms:modified>
</cp:coreProperties>
</file>