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DieseArbeitsmappe"/>
  <mc:AlternateContent xmlns:mc="http://schemas.openxmlformats.org/markup-compatibility/2006">
    <mc:Choice Requires="x15">
      <x15ac:absPath xmlns:x15ac="http://schemas.microsoft.com/office/spreadsheetml/2010/11/ac" url="C:\Daten\internet\html\xls\2022\"/>
    </mc:Choice>
  </mc:AlternateContent>
  <xr:revisionPtr revIDLastSave="0" documentId="8_{B2B7424E-4A2A-4354-A37E-06581CD91F2D}" xr6:coauthVersionLast="47" xr6:coauthVersionMax="47" xr10:uidLastSave="{00000000-0000-0000-0000-000000000000}"/>
  <workbookProtection workbookAlgorithmName="SHA-512" workbookHashValue="LOUXlEFchqMabLMTEJCKmMIUjLFeYRmCqrvj7zEGBggHzdF3qnjjo+IiWRV8DtgAzwHZEaJPci7Gsfgt/l6w2w==" workbookSaltValue="YIjGQ/+vDnzgsK6NBY8LpA==" workbookSpinCount="100000" lockStructure="1"/>
  <bookViews>
    <workbookView xWindow="-108" yWindow="-108" windowWidth="30936" windowHeight="16896" activeTab="6" xr2:uid="{00000000-000D-0000-FFFF-FFFF00000000}"/>
  </bookViews>
  <sheets>
    <sheet name="Hints1" sheetId="49" r:id="rId1"/>
    <sheet name="Reporting" sheetId="50" r:id="rId2"/>
    <sheet name="Hinweise1" sheetId="51" r:id="rId3"/>
    <sheet name="Hinweise2" sheetId="52" r:id="rId4"/>
    <sheet name="Hinweise3" sheetId="53" r:id="rId5"/>
    <sheet name="Ergebnisangabe" sheetId="64" r:id="rId6"/>
    <sheet name="Kontakt" sheetId="55" r:id="rId7"/>
    <sheet name="Teilnehmerdaten" sheetId="17" state="hidden" r:id="rId8"/>
    <sheet name="Ergebnisse" sheetId="5" r:id="rId9"/>
    <sheet name="Mitteilungen" sheetId="15" r:id="rId10"/>
    <sheet name="pH-Wert" sheetId="63" state="hidden" r:id="rId11"/>
    <sheet name="Elemente" sheetId="61" state="hidden" r:id="rId12"/>
    <sheet name="Wasser" sheetId="22" state="hidden" r:id="rId13"/>
    <sheet name="Fett" sheetId="23" state="hidden" r:id="rId14"/>
    <sheet name="Rohprotein" sheetId="24" state="hidden" r:id="rId15"/>
    <sheet name="Hydroxyprolin" sheetId="25" state="hidden" r:id="rId16"/>
    <sheet name="Asche" sheetId="26" state="hidden" r:id="rId17"/>
    <sheet name="Phosphat" sheetId="27" state="hidden" r:id="rId18"/>
    <sheet name="Kochsalz" sheetId="30" state="hidden" r:id="rId19"/>
  </sheets>
  <externalReferences>
    <externalReference r:id="rId20"/>
    <externalReference r:id="rId21"/>
    <externalReference r:id="rId22"/>
    <externalReference r:id="rId23"/>
    <externalReference r:id="rId24"/>
  </externalReferences>
  <definedNames>
    <definedName name="_ftn1" localSheetId="0">Hints1!#REF!</definedName>
    <definedName name="_ftn1" localSheetId="2">Hinweise1!#REF!</definedName>
    <definedName name="_ftn1" localSheetId="4">Hinweise3!$A$3</definedName>
    <definedName name="_ftnref1" localSheetId="0">Hints1!$A$3</definedName>
    <definedName name="_ftnref1" localSheetId="2">Hinweise1!$A$2</definedName>
    <definedName name="_ftnref1" localSheetId="4">Hinweise3!#REF!</definedName>
    <definedName name="Daten" localSheetId="5">#REF!</definedName>
    <definedName name="Daten">#REF!</definedName>
    <definedName name="_xlnm.Print_Area" localSheetId="2">Hinweise1!$A$1:$C$18</definedName>
    <definedName name="_xlnm.Print_Area" localSheetId="3">Hinweise2!$A$1:$C$8</definedName>
    <definedName name="MBlei" localSheetId="5">#REF!</definedName>
    <definedName name="MBlei">#REF!</definedName>
    <definedName name="OLE_LINK1" localSheetId="5">Ergebnisangabe!$A$20</definedName>
    <definedName name="OLE_LINK1" localSheetId="1">Reporting!$A$14</definedName>
    <definedName name="OLE_LINK2" localSheetId="1">Reporting!$J$7</definedName>
    <definedName name="Parameter2" localSheetId="5">#REF!</definedName>
    <definedName name="Parameter2" localSheetId="6">#REF!</definedName>
    <definedName name="Parameter2">#REF!</definedName>
    <definedName name="Parameter2alt" localSheetId="5">#REF!</definedName>
    <definedName name="Parameter2alt">#REF!</definedName>
    <definedName name="test" localSheetId="5">[1]Parameter2!$B$3:$B$18</definedName>
    <definedName name="test" localSheetId="4">[2]Parameter2!$B$3:$B$18</definedName>
    <definedName name="test" localSheetId="6">[3]Parameter2!$B$3:$B$18</definedName>
    <definedName name="test" localSheetId="1">[4]Parameter2!$B$3:$B$18</definedName>
    <definedName name="test">[5]Parameter2!$B$3:$B$18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5" l="1"/>
  <c r="A13" i="5"/>
  <c r="F5" i="5"/>
  <c r="F4" i="5"/>
  <c r="B11" i="17"/>
  <c r="B10" i="17"/>
  <c r="B21" i="17" l="1"/>
  <c r="C21" i="17"/>
  <c r="B4" i="17"/>
  <c r="C20" i="17"/>
  <c r="B20" i="17"/>
  <c r="C19" i="17"/>
  <c r="B19" i="17"/>
  <c r="C18" i="17"/>
  <c r="B18" i="17"/>
  <c r="C17" i="17"/>
  <c r="B17" i="17"/>
  <c r="C16" i="17"/>
  <c r="B16" i="17"/>
  <c r="C15" i="17"/>
  <c r="B15" i="17"/>
  <c r="C14" i="17"/>
  <c r="B14" i="17"/>
  <c r="C13" i="17"/>
  <c r="B13" i="17"/>
  <c r="F18" i="5"/>
  <c r="B29" i="5" s="1"/>
  <c r="C1" i="63"/>
  <c r="H18" i="5" s="1"/>
  <c r="L27" i="5"/>
  <c r="K27" i="5"/>
  <c r="J27" i="5"/>
  <c r="I27" i="5"/>
  <c r="H27" i="5"/>
  <c r="G27" i="5"/>
  <c r="F27" i="5"/>
  <c r="F26" i="5"/>
  <c r="G26" i="5"/>
  <c r="H26" i="5"/>
  <c r="I26" i="5"/>
  <c r="J26" i="5"/>
  <c r="K26" i="5"/>
  <c r="A58" i="5" s="1"/>
  <c r="L26" i="5"/>
  <c r="F19" i="5"/>
  <c r="F20" i="5"/>
  <c r="F21" i="5"/>
  <c r="B35" i="5" s="1"/>
  <c r="F22" i="5"/>
  <c r="B37" i="5" s="1"/>
  <c r="F23" i="5"/>
  <c r="B39" i="5" s="1"/>
  <c r="F24" i="5"/>
  <c r="B41" i="5"/>
  <c r="F25" i="5"/>
  <c r="B43" i="5" s="1"/>
  <c r="A43" i="5"/>
  <c r="B16" i="55"/>
  <c r="B17" i="55"/>
  <c r="B18" i="55"/>
  <c r="B19" i="55"/>
  <c r="H1" i="15"/>
  <c r="C1" i="22"/>
  <c r="H19" i="5" s="1"/>
  <c r="C1" i="23"/>
  <c r="H20" i="5"/>
  <c r="C1" i="24"/>
  <c r="H21" i="5"/>
  <c r="C1" i="25"/>
  <c r="H22" i="5" s="1"/>
  <c r="C1" i="26"/>
  <c r="H23" i="5" s="1"/>
  <c r="C1" i="27"/>
  <c r="H24" i="5" s="1"/>
  <c r="C1" i="30"/>
  <c r="H25" i="5" s="1"/>
  <c r="B1" i="17"/>
  <c r="B2" i="17"/>
  <c r="D5" i="17"/>
  <c r="D8" i="17" s="1"/>
  <c r="B5" i="17" s="1"/>
  <c r="B6" i="17"/>
  <c r="B7" i="17"/>
  <c r="B33" i="5"/>
  <c r="A34" i="5" s="1"/>
  <c r="A51" i="5"/>
  <c r="A60" i="5" l="1"/>
  <c r="A54" i="5"/>
  <c r="A56" i="5"/>
  <c r="A36" i="5"/>
  <c r="A30" i="5"/>
  <c r="A40" i="5"/>
  <c r="B31" i="5"/>
  <c r="A32" i="5" s="1"/>
  <c r="A44" i="5"/>
  <c r="A42" i="5"/>
  <c r="A3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2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Laborvergleichsuntersuchungen Lippold</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A27" authorId="1" shapeId="0" xr:uid="{00000000-0006-0000-0800-000004000000}">
      <text>
        <r>
          <rPr>
            <sz val="9"/>
            <color indexed="81"/>
            <rFont val="Tahoma"/>
            <family val="2"/>
          </rPr>
          <t>Der Parameter BEFFE kann mittels NIR-Verfahren direkt ermittelt werden, während Hydroxyprolin aus anderen Daten berechnet wird. Daher können Laboratorien, die NIR-Verfahren anwenden, den Gehalt für BEFFE mitteilen.</t>
        </r>
      </text>
    </comment>
  </commentList>
</comments>
</file>

<file path=xl/sharedStrings.xml><?xml version="1.0" encoding="utf-8"?>
<sst xmlns="http://schemas.openxmlformats.org/spreadsheetml/2006/main" count="414" uniqueCount="323">
  <si>
    <t>Ergebnisdatenblatt</t>
  </si>
  <si>
    <t>Parameter</t>
  </si>
  <si>
    <t>Einheit</t>
  </si>
  <si>
    <t>Kunden-Nr.</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</si>
  <si>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</si>
  <si>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</si>
  <si>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</si>
  <si>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</si>
  <si>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</si>
  <si>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</si>
  <si>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</si>
  <si>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</si>
  <si>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</si>
  <si>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</si>
  <si>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</si>
  <si>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</si>
  <si>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</si>
  <si>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</si>
  <si>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</si>
  <si>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</si>
  <si>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</si>
  <si>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Da Ihre eMail automatisch weiterverarbeitet wird, dürfen nur in der Exceltabelle
Kommentare oder Hinweise zu den Proben und durchgeführten Untersuchungen enthalten sein. Außerdem darf Ihre eMail nur eine einzige Anlage enthalten. Sie erhalten automatisch eine Benachrichtigung über den Eingang Ihrer Ergebnisse.</t>
  </si>
  <si>
    <r>
      <t>Beispiele zur Ergebnisangabe:</t>
    </r>
    <r>
      <rPr>
        <sz val="12"/>
        <rFont val="Times New Roman"/>
        <family val="1"/>
      </rPr>
      <t xml:space="preserve">
In einer Probe wurde der Gehalt von Mangan bestimmt. Es werden folgende rechnerischen Gehalte ermittelt:</t>
    </r>
  </si>
  <si>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</si>
  <si>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</si>
  <si>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</si>
  <si>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</si>
  <si>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</si>
  <si>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</si>
  <si>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</si>
  <si>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</si>
  <si>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Ihre Daten werden von uns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</si>
  <si>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Parameter 4</t>
  </si>
  <si>
    <t>Parameter 5</t>
  </si>
  <si>
    <t>Parameter 6</t>
  </si>
  <si>
    <t>Parameter 7</t>
  </si>
  <si>
    <t>Parameter 8</t>
  </si>
  <si>
    <t>Methode</t>
  </si>
  <si>
    <t>Bezeichnung des Analysenverfahrens</t>
  </si>
  <si>
    <t>Anzahl</t>
  </si>
  <si>
    <t>Modifikation</t>
  </si>
  <si>
    <t>x</t>
  </si>
  <si>
    <t>Beispielhafter Wert [mg/kg]</t>
  </si>
  <si>
    <t>Die ausgefüllte Exceltabelle muss per eMail als Anlage bis spätestens zur Deadline an eine der beiden Adressen ergebnisse@lvus.de oder results@lvus.de gesendet werden. Bitte beachten Sie, dass Ihre eMail nur die Exceltabelle als Anlage enthalten darf. Ausser Ihrem Absender soll die eigentliche eMail keine weiteren Daten oder Texte enthalten, da alle an die Adressen  ergebnisse@lvus.de oder results@lvus.de gesendeten eMails automatisch ausgelesen werden.</t>
  </si>
  <si>
    <t>Teilnahmen</t>
  </si>
  <si>
    <t>Kochsalz</t>
  </si>
  <si>
    <t>g/100 g</t>
  </si>
  <si>
    <t>Ergebnisangabe mit 3 signifikanten Ziffern [mg/kg]</t>
  </si>
  <si>
    <t>Nach Mohr</t>
  </si>
  <si>
    <t>Deadline</t>
  </si>
  <si>
    <t>Hinweise zur Ergebnisübermittlung und zur Ergebnisangabe</t>
  </si>
  <si>
    <t>Nach der in der Tabelle "Ergebnisse" aufgeführten Deadline eingehende Ergebnisse werden bei der Auswertung nicht berücksichtigt.</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</si>
  <si>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</si>
  <si>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</si>
  <si>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</si>
  <si>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</si>
  <si>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</si>
  <si>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</si>
  <si>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</si>
  <si>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</si>
  <si>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</si>
  <si>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</si>
  <si>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</si>
  <si>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</si>
  <si>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</si>
  <si>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</si>
  <si>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</si>
  <si>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</si>
  <si>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</si>
  <si>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</si>
  <si>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</si>
  <si>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</si>
  <si>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Die Beurteilung der Laborergebnisse erfolgt durch Z-Scores, die möglichst über die Vergleichsstandardabweichung des jeweiligen Standardverfahrens aus der Amtlichen Sammlung nach § 64 LFGB berechnet werden. Zusätzlich werden Z-Scores über die nach der Horwitz-
funktion ermittelte Zielstandardabweichung für den jeweiligen Analyten berechnet.</t>
  </si>
  <si>
    <t>Annahmeschluss/Deadline:</t>
  </si>
  <si>
    <t>ja / yes</t>
  </si>
  <si>
    <t>nein / no</t>
  </si>
  <si>
    <t>Schreiben Sie Ihre Daten in die gelb hinterlegten Felder. Geben Sie Ihre Ergebnisse in den aufgeführten Einheiten an.
Write your data into the yellow cells. Give your results in the units of column 2.</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</si>
  <si>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</si>
  <si>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</si>
  <si>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 xml:space="preserve">Bitte verwenden Sie diese Datei für Ihre Ergebnisübermittlung. Füllen Sie hierzu alle in der Tabelle "Ergebnisse" gelb hinterlegten Felder aus bzw. wählen Sie Ihre Angaben zu den von Ihnen verwendeten Methoden über die vorhandenen Auswahlfenster aus. </t>
  </si>
  <si>
    <r>
      <t>Es ist wichtig</t>
    </r>
    <r>
      <rPr>
        <sz val="12"/>
        <rFont val="Times New Roman"/>
        <family val="1"/>
      </rPr>
      <t>, dass Sie zur eindeutigen Zuordnung der Ergebnisse zu Ihrem Labor sowohl Ihre Kunden-Nr. als auch Ihre Postleitzahl (auf dem Anschreiben enthalten - nur Ziffern eingeben) eingeben. Über eine bei der Auswertung durchgeführte Plausibilitätsprüfung soll erkannt werden, ob Tippfehler vorliegen und dadurch die Daten einem anderen Teilnehmer zugeordnet werden könnten.</t>
    </r>
  </si>
  <si>
    <r>
      <t>Interne Teilnahme:</t>
    </r>
    <r>
      <rPr>
        <sz val="12"/>
        <rFont val="Times New Roman"/>
        <family val="1"/>
      </rPr>
      <t xml:space="preserve"> Diesen Wert bitte nur ändern, falls Sie für Ihr Haus mehrere getrennte </t>
    </r>
    <r>
      <rPr>
        <b/>
        <sz val="12"/>
        <rFont val="Times New Roman"/>
        <family val="1"/>
      </rPr>
      <t>und damit kostenpflichtige</t>
    </r>
    <r>
      <rPr>
        <sz val="12"/>
        <rFont val="Times New Roman"/>
        <family val="1"/>
      </rPr>
      <t xml:space="preserve"> Teilnahmen gebucht haben. Über diesen Wert werden die unter einer Kundennummer geführten Teilnahmen getrennt erfasst und die Ergebnisse anschließend der Auswertung zugeführt. Entscheiden Sie, welcher Ihrer Laborbereiche unter der Teilnahme 1 oder 2 registirert und ausgewertet werden soll.</t>
    </r>
  </si>
  <si>
    <t>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Nach ISO 13528 Abschnitt 4.6 sollen Ergebnisse nicht stärker gerundet werden als dem halben Betrag der Wiederholstandardabweichung entspricht.</t>
  </si>
  <si>
    <t>Verfahren sowie Literaturangaben, die von Teilnehmern bei bereits durchgeführten Laborvergleichsuntersuchungen angewendet wurden, sind in Auswahlfenstern vorbelegt, um Ihnen das Ausfüllen zu erleichtern. Über diese Auswahlfenster wählen Sie bitte diejenigen Einträge aus, die bei den von Ihnen angewandten Verfahren zutreffend sind. Ist kein zutreffender Eintrag vorhanden, so wählen Sie bitte den Eintrag "sonstiges.." aus. Tragen Sie dann in der nächsten Zeile (wird gelb hervorgehoben) die auf Ihr Verfahren zutreffende Beschreibung ein.</t>
  </si>
  <si>
    <t xml:space="preserve">Geben Sie in der Tabelle "Kontakt" den Namen, die eMail-Adresse sowie die Telefonnummer der Kontaktperson an, die wir bei Fragen kontaktieren können. Nach Fertigstellung der Auswertung soll an die angegebene eMail-Adresse zusätzlich zur gedruckten Auswertung auch eine Passwort-freie Auswertedatei im PDF-Format gesendet werden. </t>
  </si>
  <si>
    <t>Sollten Sie uns ergänzende Hinweise/Beobachtungen mitteilen wollen, so verwenden Sie hierfür den vorgesehenen Bereich innerhalb der Tabelle "Mitteilungen".</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</si>
  <si>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</si>
  <si>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</si>
  <si>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</si>
  <si>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</si>
  <si>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</si>
  <si>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</si>
  <si>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</si>
  <si>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</si>
  <si>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</si>
  <si>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Geben Sie Ihre Ergebnisse mit den in Spalte 3 aufgeführten signifikanten Stellen an. Beispiele hierzu sind in "Hinweise1" enthalten.
Report your results with in column 3 shown significant numbers (there are some examples in sheet "hints1" .</t>
  </si>
  <si>
    <t>Hydroxyprolin</t>
  </si>
  <si>
    <t>Gesamtphosphat</t>
  </si>
  <si>
    <t>Wasser</t>
  </si>
  <si>
    <t>Fett</t>
  </si>
  <si>
    <t>Rohprotein</t>
  </si>
  <si>
    <t>Asche</t>
  </si>
  <si>
    <t>Trocknung bei 103 ± 2 °C</t>
  </si>
  <si>
    <t>Gefriertrocknung</t>
  </si>
  <si>
    <t>Mikrowellentrocknung</t>
  </si>
  <si>
    <t>Vakuumtrocknung</t>
  </si>
  <si>
    <t>§64 LFGB Nr. L 02.09-4, auch modifiziert</t>
  </si>
  <si>
    <t>Schweizerisches Lebensmittelbuch Kapitel 11/4.1</t>
  </si>
  <si>
    <t>Trocknung mit Seesand bei 105 ± 2 °C</t>
  </si>
  <si>
    <t>nach Weibull-Stoldt</t>
  </si>
  <si>
    <t>Extraktion aus der Trockenmasse</t>
  </si>
  <si>
    <t>Mikrowellenextraktion</t>
  </si>
  <si>
    <t>Rohprotein (N * 6,25)</t>
  </si>
  <si>
    <t>Nach Dumas</t>
  </si>
  <si>
    <t>Nach Kjeldahl</t>
  </si>
  <si>
    <t>Katalysator: Kjeltabs CX; Vapodest 50c (Fa. Gerhardt)</t>
  </si>
  <si>
    <t>Autoanalyzer</t>
  </si>
  <si>
    <t>Schweizerisches Lebensmittelbuch Kapitel 11/5.4</t>
  </si>
  <si>
    <t>Littmann-Nienstedt DLR, 11 (2000) S. 447-448</t>
  </si>
  <si>
    <t>modifizierte Stegemann-Reaktion; Messung automatisiert</t>
  </si>
  <si>
    <t>Veraschung bei 500 °C bis 540 °C</t>
  </si>
  <si>
    <t>Veraschung bei 540 °C bis 580 °C</t>
  </si>
  <si>
    <t>Veraschung bei 580 °C bis 620 °C</t>
  </si>
  <si>
    <t>Veraschung bei 620 °C bis 660 °C</t>
  </si>
  <si>
    <t>mikrowellenbeschleunigte Veraschung</t>
  </si>
  <si>
    <t>Aus der Asche, ICP-Messung (OES und MS)</t>
  </si>
  <si>
    <t>Nassaufschluss, ICP-Messung (OES und MS)</t>
  </si>
  <si>
    <t>Nassaufschluss, photometrisch mit Ammoniummolybdat/ -vanadat</t>
  </si>
  <si>
    <t>Mikrowellendruckaufschluss, ICP-Messung (OES und MS)</t>
  </si>
  <si>
    <t>Druckaufschluss mit HNO3, ICP-Messung (OES oder MS)</t>
  </si>
  <si>
    <t>Nach Vollhard</t>
  </si>
  <si>
    <t>ISO 1442:1997-02-01</t>
  </si>
  <si>
    <t>ISO 1443:1973</t>
  </si>
  <si>
    <t>CFA, nach Aufschluss, Reaktion mit Chloramin T und Diaminobenzaldehyd</t>
  </si>
  <si>
    <t>Nassaufschluss, photometrisch mit Ammoniummolybdat</t>
  </si>
  <si>
    <t>CFA, aus Asche, Reaktion mit Molybdat/Vanadat</t>
  </si>
  <si>
    <t>Extraktion nach Soxhlet</t>
  </si>
  <si>
    <t>VDLUFA III 3.1</t>
  </si>
  <si>
    <t>VDLUFA Bd. VI C 10.2</t>
  </si>
  <si>
    <t>Potentiometrisch (auch aus der Asche) durch Titration mit Silbernitrat</t>
  </si>
  <si>
    <t>§ 64 LFGB Nr. L 07.00-5/1: 2010-01 (potentiometrisch), modifiziert</t>
  </si>
  <si>
    <t>§ 64 LFGB Nr. L 07.00-5/1: 2010-01 (potentiometrisch)</t>
  </si>
  <si>
    <t>§ 64 LFGB Nr. L 07.00-5/2: 2010-01 (nach Volhard)</t>
  </si>
  <si>
    <t>§ 64 LFGB Nr. L 07.00-5/2: 2010-01 (nach Volhard), modifiziert</t>
  </si>
  <si>
    <t>§ 64 LFGB Nr. L 17.00-6: 1988-12, auch modifiziert</t>
  </si>
  <si>
    <t>§ 64 LFGB Nr. L 06.00-9 (08.00-9): 2008-06, modifiziert</t>
  </si>
  <si>
    <t>§ 64 LFGB Nr. L 06.00-9 (08.00-9): 2008-06</t>
  </si>
  <si>
    <t>§ 64 LFGB Nr. L 06.00-4 (08.00-4): 2007-04</t>
  </si>
  <si>
    <t>§ 64 LFGB 17.00-3: 1982-05 (ohne Vortrocknen )</t>
  </si>
  <si>
    <t>§ 64 LFGB Nr. L 06.00-20 (01.00-60): 2003-12</t>
  </si>
  <si>
    <t>§ 64 LFGB Nr. L 06.00-20 (01.00-60): 2003-12, modifiziert</t>
  </si>
  <si>
    <t>§ 64 LFGB Nr. L 02.09-5 (DIN 10454): 1986-05</t>
  </si>
  <si>
    <t>§ 64 LFGB Nr. L 02.09-5 (DIN 10454): 1986-05, modifiziert</t>
  </si>
  <si>
    <t>Zur Beschreibung des Analysenverfahrens verwenden Sie bitte die im unteren Teil dieses Datenblatts enthaltenen Auswahlfelder.
To describe your method use the pulldown-menus following after the result area.</t>
  </si>
  <si>
    <t>SLMB Methode Nr. 312.1</t>
  </si>
  <si>
    <t>nach Großeld (Extraktion aus der TS)</t>
  </si>
  <si>
    <t>NIR</t>
  </si>
  <si>
    <t>Hydrotherm (Gerhardt)</t>
  </si>
  <si>
    <t>SLMB Methode Nr. 317.1</t>
  </si>
  <si>
    <t>ISO 3496:1994 mod.</t>
  </si>
  <si>
    <t>SLMB Methode Nr. 313.1</t>
  </si>
  <si>
    <t>Mikrowellenveraschung 600 °C</t>
  </si>
  <si>
    <t>SLMB Methode Nr. 320.1</t>
  </si>
  <si>
    <t>Potentiometrisch (aus dem Säureaufschluss) durch Titration mit Silbernitrat</t>
  </si>
  <si>
    <t>Beispiel für die Eingabe von 2 eMail-Adressen:
Example how to type in 2 different e-mail addresses:</t>
  </si>
  <si>
    <t>info@lvus.de; ergebnisse@lvus.de</t>
  </si>
  <si>
    <t>Ionenchromatographisch (auch aus der Asche)</t>
  </si>
  <si>
    <t>Beschreibung der verwendeten Analysenverfahren 1</t>
  </si>
  <si>
    <t>Beschreibung der verwendeten Analysenverfahren 2</t>
  </si>
  <si>
    <t>AOAC Official Method 2011.04</t>
  </si>
  <si>
    <t>§ 64 LFGB Nr. L 00.00-144</t>
  </si>
  <si>
    <t>§ 64 LFGB Nr. L 00.00-144, modifiziert</t>
  </si>
  <si>
    <t>ISO  1442-2000</t>
  </si>
  <si>
    <t>thermogravimetrische Analyse (TGA)</t>
  </si>
  <si>
    <t>SOP-ATSLeco-202</t>
  </si>
  <si>
    <t>Fett aus der Trockenmasse, Extraktion nach Soxhlet</t>
  </si>
  <si>
    <t>ISO 1444:2000</t>
  </si>
  <si>
    <t>ISO 3496-2000</t>
  </si>
  <si>
    <t>ISO 936:2000</t>
  </si>
  <si>
    <t>Photometrisch nach Thermo Fisher Sci. Gallery Testkit</t>
  </si>
  <si>
    <t>Proben-
einwaage</t>
  </si>
  <si>
    <t>Aufschluss-
prinzip</t>
  </si>
  <si>
    <t>verwendete Säuren</t>
  </si>
  <si>
    <t>Oxidations-
mittel</t>
  </si>
  <si>
    <t>Mess-
prinzip</t>
  </si>
  <si>
    <t>Natrium</t>
  </si>
  <si>
    <t>Oxidationsmittel</t>
  </si>
  <si>
    <t>signifikante Stellen</t>
  </si>
  <si>
    <r>
      <t>Gesamtphosphat
(berechnet als P</t>
    </r>
    <r>
      <rPr>
        <vertAlign val="subscript"/>
        <sz val="13"/>
        <rFont val="Times New Roman"/>
        <family val="1"/>
      </rPr>
      <t>2</t>
    </r>
    <r>
      <rPr>
        <sz val="13"/>
        <rFont val="Times New Roman"/>
        <family val="1"/>
      </rPr>
      <t>O</t>
    </r>
    <r>
      <rPr>
        <vertAlign val="subscript"/>
        <sz val="13"/>
        <rFont val="Times New Roman"/>
        <family val="1"/>
      </rPr>
      <t>5</t>
    </r>
    <r>
      <rPr>
        <sz val="13"/>
        <rFont val="Times New Roman"/>
        <family val="1"/>
      </rPr>
      <t>)</t>
    </r>
  </si>
  <si>
    <t>Messprinzip</t>
  </si>
  <si>
    <t>verwendete
Säure (2)</t>
  </si>
  <si>
    <t>verwendete
Säure (1)</t>
  </si>
  <si>
    <t>§ 64 LFGB Nr. L 00.00-144 (auch modifiziert)</t>
  </si>
  <si>
    <t>§ 64 LFGB Nr. L 07.00-56 (auch modifiziert)</t>
  </si>
  <si>
    <t>§ 64 LFGB Nr. L 31.00-10 (DIN EN 1134) (auch modifiziert)</t>
  </si>
  <si>
    <t>§ 64 LFGB Nr. L 26.26-10 (auch modifiziert)</t>
  </si>
  <si>
    <t>§ 64 LFGB Nr. L 26.11.03-10a (auch modifiziert)</t>
  </si>
  <si>
    <t>§ 64 LFGB Nr. L 17.00-17 (auch modifiziert)</t>
  </si>
  <si>
    <t>§ 64 LFGB Nr. L 00.00-19/2 (auch modifiziert)</t>
  </si>
  <si>
    <t>§ 64 LFGB Nr. L 00.00-19/1 (auch modifiziert)</t>
  </si>
  <si>
    <t>Verfahren</t>
  </si>
  <si>
    <t>ICP-AES</t>
  </si>
  <si>
    <t>Ionenchromatographie</t>
  </si>
  <si>
    <t>Flammenphotometrie</t>
  </si>
  <si>
    <t>ICP-OES</t>
  </si>
  <si>
    <t>ICP-MS</t>
  </si>
  <si>
    <t>Flammenemmission</t>
  </si>
  <si>
    <t>Flammen-AAS</t>
  </si>
  <si>
    <t>Messverfahren</t>
  </si>
  <si>
    <t>Sonstiges Oxidationsmittel</t>
  </si>
  <si>
    <t>entfällt</t>
  </si>
  <si>
    <r>
      <t>H</t>
    </r>
    <r>
      <rPr>
        <vertAlign val="subscript"/>
        <sz val="11"/>
        <rFont val="Times New Roman"/>
        <family val="1"/>
      </rPr>
      <t>2</t>
    </r>
    <r>
      <rPr>
        <sz val="11"/>
        <rFont val="Times New Roman"/>
        <family val="1"/>
      </rPr>
      <t>O</t>
    </r>
    <r>
      <rPr>
        <vertAlign val="subscript"/>
        <sz val="11"/>
        <rFont val="Times New Roman"/>
        <family val="1"/>
      </rPr>
      <t>2</t>
    </r>
  </si>
  <si>
    <t>Sonstige Säure</t>
  </si>
  <si>
    <t>Königswasser</t>
  </si>
  <si>
    <r>
      <t>H</t>
    </r>
    <r>
      <rPr>
        <vertAlign val="subscript"/>
        <sz val="11"/>
        <rFont val="Times New Roman"/>
        <family val="1"/>
      </rPr>
      <t>2</t>
    </r>
    <r>
      <rPr>
        <sz val="11"/>
        <rFont val="Times New Roman"/>
        <family val="1"/>
      </rPr>
      <t>SO</t>
    </r>
    <r>
      <rPr>
        <vertAlign val="subscript"/>
        <sz val="11"/>
        <rFont val="Times New Roman"/>
        <family val="1"/>
      </rPr>
      <t>4</t>
    </r>
  </si>
  <si>
    <r>
      <t>HNO</t>
    </r>
    <r>
      <rPr>
        <vertAlign val="subscript"/>
        <sz val="11"/>
        <rFont val="Times New Roman"/>
        <family val="1"/>
      </rPr>
      <t>3</t>
    </r>
  </si>
  <si>
    <t>HCl</t>
  </si>
  <si>
    <t>Säuren</t>
  </si>
  <si>
    <t>Sonstiger Aufschluss</t>
  </si>
  <si>
    <t xml:space="preserve">TurboWave </t>
  </si>
  <si>
    <t>Trockenveraschung bei 450 bis 500 °C</t>
  </si>
  <si>
    <t>wässrige Extraktion</t>
  </si>
  <si>
    <t>Plasmaaufschluss</t>
  </si>
  <si>
    <t>Verbrennen</t>
  </si>
  <si>
    <t>Nassaufschluss</t>
  </si>
  <si>
    <t>Trockenveraschung bei über 600 °C</t>
  </si>
  <si>
    <t>Trockenveraschung bei 560 °C bis 600 °C</t>
  </si>
  <si>
    <t>Trockenveraschung bei 540 °C bis 560 °C</t>
  </si>
  <si>
    <t>Trockenveraschung bei 500 bis 540 °C</t>
  </si>
  <si>
    <t>Druckaufschluss</t>
  </si>
  <si>
    <t>Mikrowellendruckaufschluss</t>
  </si>
  <si>
    <t>Aufschluss</t>
  </si>
  <si>
    <t>&gt; 10,0 g</t>
  </si>
  <si>
    <t>5,0 g - 10,0 g</t>
  </si>
  <si>
    <t>2,5 g - 5,0 g</t>
  </si>
  <si>
    <t>1,5 g - 2,5 g</t>
  </si>
  <si>
    <t>1,0 g - 1,5 g</t>
  </si>
  <si>
    <t>0,5 g - 1,0 g</t>
  </si>
  <si>
    <t>&lt; 0,5 g</t>
  </si>
  <si>
    <t>Probeneinwaage</t>
  </si>
  <si>
    <t>Na</t>
  </si>
  <si>
    <t>Elemente</t>
  </si>
  <si>
    <t>ISO 3496 - 1978 (mod.)</t>
  </si>
  <si>
    <t>pH-Wert</t>
  </si>
  <si>
    <t>ohne</t>
  </si>
  <si>
    <t>§ 64 LFGB L31.00-2 (auch modifiziert)</t>
  </si>
  <si>
    <t>Oberflächenmessung</t>
  </si>
  <si>
    <t>Einstichelektrode</t>
  </si>
  <si>
    <t>Potentiometrisch</t>
  </si>
  <si>
    <t>§ 64 LFGB Nr. L 06.00-3 (07.00-3): 2014-08</t>
  </si>
  <si>
    <t>§ 64 LFGB Nr. L 06.00-3 (07.00-3): 2014-08, modifiziert oder andere Version</t>
  </si>
  <si>
    <t>§ 64 LFGB Nr. L 06.00-7 (08.00-7): 2014-08</t>
  </si>
  <si>
    <t>§ 64 LFGB Nr. L 06.00-7 (08.00-7): 2014-08, modifiziert oder andere Version</t>
  </si>
  <si>
    <t>§ 64 LFGB Nr. L 06.00-4, (08.00-4): 2007-04, modifiziert oder andere Version</t>
  </si>
  <si>
    <t>Kochsalz (über Chlorid)</t>
  </si>
  <si>
    <t>Parameter 9</t>
  </si>
  <si>
    <t>§ 64 LFGB Nr. L 31.00-6 (auch modifiziert)</t>
  </si>
  <si>
    <t>Thermometrische Titration</t>
  </si>
  <si>
    <r>
      <t>BEFFE (</t>
    </r>
    <r>
      <rPr>
        <sz val="13"/>
        <color indexed="10"/>
        <rFont val="Times New Roman"/>
        <family val="1"/>
      </rPr>
      <t>nur mittels NIR</t>
    </r>
    <r>
      <rPr>
        <sz val="13"/>
        <rFont val="Times New Roman"/>
        <family val="1"/>
      </rPr>
      <t>)</t>
    </r>
  </si>
  <si>
    <t>NIR nach § 64 LFGB Nr. L 08.00-60 8-2014</t>
  </si>
  <si>
    <t>NIR nach § 64 LFGB Nr. L 08.00-60 8-2014, modifiziert oder andere Version</t>
  </si>
  <si>
    <t>§ 64 LFGB Nr. L 06.00-8 (08.00-8): 2017-10</t>
  </si>
  <si>
    <t>§ 64 LFGB Nr. L 06.00-8 (08.00-8): 2017-10, modifiziert oder andere Version</t>
  </si>
  <si>
    <t>§ 64 LFGB Nr. L 00.00-19/3 (auch modifiziert)</t>
  </si>
  <si>
    <t>Natriumsensitive Elektrode</t>
  </si>
  <si>
    <t>Hausmethode</t>
  </si>
  <si>
    <t>DIN EN ISO 15763 (auch modifiziert)</t>
  </si>
  <si>
    <t>DIN CEN/TS 15621 (auch modifiziert)</t>
  </si>
  <si>
    <t>DIN EN ISO 15510 (auch modifiziert)</t>
  </si>
  <si>
    <t>DIN EN 15505 (auch modifiziert)</t>
  </si>
  <si>
    <t>DIN EN ISO 17294-2 (auch modifiziert)</t>
  </si>
  <si>
    <t>DIN EN ISO 11885 (auch modifiziert)</t>
  </si>
  <si>
    <t>NIR (andere Basis)</t>
  </si>
  <si>
    <t>nach Caviezel (Büchi bzw, Gerstel)</t>
  </si>
  <si>
    <t>ISO 937-1978, auch modifiziert</t>
  </si>
  <si>
    <t>§ 64 LFGB Nr. L 08.00-60: 2014-08</t>
  </si>
  <si>
    <t>§ 64 LFGB Nr. L 08.00-60: 2014-08, modifiziert oder andere Version</t>
  </si>
  <si>
    <t>Thermogravische Analyse (TGA)</t>
  </si>
  <si>
    <t>§ 64 LFGB Nr. L 03.00-11: 2007-012</t>
  </si>
  <si>
    <t>§ 64 LFGB Nr. L 03.00-11: 2007-012, modifiziert</t>
  </si>
  <si>
    <t>HPLC-CD</t>
  </si>
  <si>
    <t>NMR</t>
  </si>
  <si>
    <t>UltraClave</t>
  </si>
  <si>
    <t>NIR nach § 64 LFGB Nr. L 08.00-60 8-2014 (auch modifiziert)</t>
  </si>
  <si>
    <t>DIN EN 16943:2017-07 (auch modifiziert)</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</si>
  <si>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</si>
  <si>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</si>
  <si>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</si>
  <si>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vorab ein Passwort-freies Protokoll im PDF-Format gesendet.</t>
    </r>
  </si>
  <si>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</si>
  <si>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</si>
  <si>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</si>
  <si>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</si>
  <si>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t>In zahlreichen Fällen wird auch nachgefragt, ob Sie streng nach der Vorschrift gemäß § 64 LFGB arbeiten. Streng bedeutet, dass Sie ohne prüfrelevante Abweichungen arbeiten. Sollte die Abweichung lediglich die untersuchte Matrix sein (z.B. Ketchup anstelle von Brühwurst), dann soll dies nicht als Modifikation gekennzeichnet werden.</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</si>
  <si>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</si>
  <si>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aktuellen </t>
    </r>
    <r>
      <rPr>
        <b/>
        <sz val="11"/>
        <rFont val="Times New Roman"/>
        <family val="1"/>
      </rPr>
      <t>Excelformat</t>
    </r>
    <r>
      <rPr>
        <sz val="11"/>
        <rFont val="Times New Roman"/>
        <family val="1"/>
      </rPr>
      <t xml:space="preserve"> (Datei-Endung ".xlsx") oder im Format von Excel 2000 (Datei-Endung ".xls")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</si>
  <si>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</si>
  <si>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</si>
  <si>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</si>
  <si>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</si>
  <si>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Bitte nur im Excel-Format an regebnisse@lvus.de senden! - Please, send your results in Excel-format to ergebnisse@lvus.de, only!</t>
  </si>
  <si>
    <t>§ 64 LFGB Nr. L 06.00-2 (1980-09), 07.00-2, 08.00-2 (1980-09)</t>
  </si>
  <si>
    <t>§ 64 LFGB Nr. L 06.00-2 (1980-09), 07.00-2, 08.00-2 (1980-09), modifiziert oder andere Version</t>
  </si>
  <si>
    <t>Halogentrocknung</t>
  </si>
  <si>
    <t>Schnellverascher (Hausmethode)</t>
  </si>
  <si>
    <t>Potentiometrisch nach Heißwasserextraktion und Eiweißfällung</t>
  </si>
  <si>
    <t>?</t>
  </si>
  <si>
    <t>§ 64 LFGB Nr. L 06.00-6 (07.00-6): 2014-08</t>
  </si>
  <si>
    <t>§ 64 LFGB Nr. L 06.00-6 (07.00-6): 2014-08, modifiziert oder andere Version</t>
  </si>
  <si>
    <t>§ 64 LFGB L 00.00-168:2020-11 (auch modifiziert)</t>
  </si>
  <si>
    <t>Potentiometrisch nach Heißwasserextraktion</t>
  </si>
  <si>
    <t>IFP 001304 (Gravimetrie): 2019-07</t>
  </si>
  <si>
    <t xml:space="preserve">IFP 000190: 2019-07 </t>
  </si>
  <si>
    <r>
      <t xml:space="preserve">Bitte geben Sie den Namen, eMail-Adresse und die Telefonnummer der Person an, die wir bei Rückfragen kontaktieren können.
An die aufgeführte(n) eMailadresse(n) wird das Protokoll als Passwort-freie PDF-Datei gesendet. </t>
    </r>
    <r>
      <rPr>
        <b/>
        <sz val="11"/>
        <rFont val="Times New Roman"/>
        <family val="1"/>
      </rPr>
      <t>Gedruckte Auswertungen werden nicht mehr versendet.</t>
    </r>
  </si>
  <si>
    <r>
      <t>Type in name, e-mail address and telefone number of the person we can contact in case of any questions, please.
We will send a PDF-document (passwort-free) of the report to this e-mail address.</t>
    </r>
    <r>
      <rPr>
        <b/>
        <sz val="11"/>
        <rFont val="Times New Roman"/>
        <family val="1"/>
      </rPr>
      <t xml:space="preserve"> Printed reports are no longer sent.</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</si>
  <si>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</si>
  <si>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</si>
  <si>
    <t>Kontaktname</t>
  </si>
  <si>
    <t>Mailadresse</t>
  </si>
  <si>
    <t>Zertifikat geeignet</t>
  </si>
  <si>
    <t>V.1</t>
  </si>
  <si>
    <t>01j</t>
  </si>
  <si>
    <t>Kochwurst (Standardparameter)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</si>
</sst>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u/>
      <sz val="12"/>
      <color indexed="12"/>
      <name val="Times New Roman"/>
      <family val="1"/>
    </font>
    <font>
      <sz val="10"/>
      <name val="Times New Roman"/>
      <family val="1"/>
    </font>
    <font>
      <sz val="11"/>
      <color indexed="9"/>
      <name val="Times New Roman"/>
      <family val="1"/>
    </font>
    <font>
      <sz val="13"/>
      <name val="Times New Roman"/>
      <family val="1"/>
    </font>
    <font>
      <sz val="12"/>
      <color indexed="12"/>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vertAlign val="subscript"/>
      <sz val="13"/>
      <name val="Times New Roman"/>
      <family val="1"/>
    </font>
    <font>
      <vertAlign val="subscript"/>
      <sz val="11"/>
      <name val="Times New Roman"/>
      <family val="1"/>
    </font>
    <font>
      <sz val="10"/>
      <name val="Arial"/>
      <family val="2"/>
    </font>
    <font>
      <sz val="13"/>
      <color indexed="10"/>
      <name val="Times New Roman"/>
      <family val="1"/>
    </font>
    <font>
      <sz val="9"/>
      <color indexed="81"/>
      <name val="Tahoma"/>
      <family val="2"/>
    </font>
    <font>
      <sz val="12"/>
      <color rgb="FFFF0000"/>
      <name val="Times New Roman"/>
      <family val="1"/>
    </font>
    <font>
      <sz val="12"/>
      <color theme="0" tint="-0.14999847407452621"/>
      <name val="Times New Roman"/>
      <family val="1"/>
    </font>
    <font>
      <sz val="13"/>
      <color theme="0" tint="-0.14999847407452621"/>
      <name val="Times New Roman"/>
      <family val="1"/>
    </font>
    <font>
      <sz val="1"/>
      <color theme="0" tint="-0.14999847407452621"/>
      <name val="Times New Roman"/>
      <family val="1"/>
    </font>
    <font>
      <sz val="2"/>
      <color theme="0"/>
      <name val="Times New Roman"/>
      <family val="1"/>
    </font>
    <font>
      <sz val="2"/>
      <color theme="0" tint="-0.14999847407452621"/>
      <name val="Times New Roman"/>
      <family val="1"/>
    </font>
  </fonts>
  <fills count="9">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theme="0" tint="-0.14999847407452621"/>
        <bgColor indexed="64"/>
      </patternFill>
    </fill>
    <fill>
      <patternFill patternType="solid">
        <fgColor rgb="FFCCFFCC"/>
        <bgColor indexed="64"/>
      </patternFill>
    </fill>
    <fill>
      <patternFill patternType="solid">
        <fgColor theme="4" tint="0.79998168889431442"/>
        <bgColor indexed="64"/>
      </patternFill>
    </fill>
    <fill>
      <patternFill patternType="solid">
        <fgColor theme="6"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17"/>
      </top>
      <bottom/>
      <diagonal/>
    </border>
    <border>
      <left/>
      <right/>
      <top style="thick">
        <color indexed="17"/>
      </top>
      <bottom style="thin">
        <color indexed="17"/>
      </bottom>
      <diagonal/>
    </border>
    <border>
      <left/>
      <right/>
      <top/>
      <bottom style="thin">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27" fillId="0" borderId="0"/>
    <xf numFmtId="0" fontId="5" fillId="0" borderId="0"/>
  </cellStyleXfs>
  <cellXfs count="153">
    <xf numFmtId="0" fontId="0" fillId="0" borderId="0" xfId="0"/>
    <xf numFmtId="0" fontId="4" fillId="0" borderId="0" xfId="0" applyFont="1"/>
    <xf numFmtId="0" fontId="0" fillId="2" borderId="0" xfId="0" applyFill="1"/>
    <xf numFmtId="0" fontId="8" fillId="0" borderId="0" xfId="0" applyFont="1"/>
    <xf numFmtId="0" fontId="0" fillId="2" borderId="0" xfId="0" applyFill="1" applyAlignment="1">
      <alignment horizontal="center"/>
    </xf>
    <xf numFmtId="0" fontId="4" fillId="3" borderId="0" xfId="0" applyFont="1" applyFill="1" applyProtection="1"/>
    <xf numFmtId="0" fontId="15" fillId="3" borderId="0" xfId="1" applyFont="1" applyFill="1" applyAlignment="1" applyProtection="1">
      <alignment horizontal="justify"/>
    </xf>
    <xf numFmtId="0" fontId="4" fillId="3" borderId="1" xfId="0" applyFont="1" applyFill="1" applyBorder="1" applyAlignment="1" applyProtection="1">
      <alignment horizontal="left" vertical="top" wrapText="1"/>
    </xf>
    <xf numFmtId="0" fontId="4" fillId="3" borderId="1" xfId="0" applyFont="1" applyFill="1" applyBorder="1" applyAlignment="1" applyProtection="1">
      <alignment horizontal="center" vertical="top" wrapText="1"/>
    </xf>
    <xf numFmtId="0" fontId="4" fillId="3" borderId="0" xfId="0" applyFont="1" applyFill="1" applyBorder="1" applyProtection="1"/>
    <xf numFmtId="0" fontId="0" fillId="0" borderId="0" xfId="0" applyFill="1" applyBorder="1" applyProtection="1">
      <protection locked="0"/>
    </xf>
    <xf numFmtId="0" fontId="2" fillId="0" borderId="0" xfId="0" applyFont="1" applyFill="1" applyBorder="1" applyProtection="1">
      <protection hidden="1"/>
    </xf>
    <xf numFmtId="0" fontId="3" fillId="0" borderId="0" xfId="0" applyFont="1" applyFill="1" applyBorder="1" applyProtection="1">
      <protection hidden="1"/>
    </xf>
    <xf numFmtId="0" fontId="7" fillId="0" borderId="0" xfId="0" applyFont="1" applyFill="1" applyBorder="1" applyProtection="1">
      <protection hidden="1"/>
    </xf>
    <xf numFmtId="0" fontId="6" fillId="0" borderId="0" xfId="0" applyFont="1" applyFill="1" applyBorder="1" applyProtection="1">
      <protection hidden="1"/>
    </xf>
    <xf numFmtId="0" fontId="0" fillId="0" borderId="0" xfId="0" applyFill="1" applyBorder="1" applyProtection="1">
      <protection hidden="1"/>
    </xf>
    <xf numFmtId="0" fontId="10" fillId="0" borderId="0" xfId="0" applyFont="1" applyFill="1" applyBorder="1" applyProtection="1">
      <protection hidden="1"/>
    </xf>
    <xf numFmtId="0" fontId="0" fillId="0" borderId="0" xfId="0" applyFill="1" applyBorder="1" applyAlignment="1" applyProtection="1">
      <alignment vertical="center"/>
      <protection hidden="1"/>
    </xf>
    <xf numFmtId="0" fontId="16" fillId="0" borderId="0" xfId="0" applyFont="1" applyAlignment="1" applyProtection="1">
      <alignment horizontal="left" wrapText="1"/>
      <protection hidden="1"/>
    </xf>
    <xf numFmtId="0" fontId="18" fillId="0" borderId="0" xfId="0" applyFont="1" applyFill="1" applyBorder="1" applyProtection="1">
      <protection hidden="1"/>
    </xf>
    <xf numFmtId="0" fontId="18" fillId="0" borderId="0" xfId="0" applyFont="1" applyBorder="1" applyAlignment="1">
      <alignment vertical="center" wrapText="1"/>
    </xf>
    <xf numFmtId="0" fontId="19" fillId="0" borderId="0" xfId="0" applyFont="1" applyFill="1" applyBorder="1" applyProtection="1">
      <protection hidden="1"/>
    </xf>
    <xf numFmtId="0" fontId="18" fillId="4" borderId="0" xfId="0" applyFont="1" applyFill="1" applyBorder="1" applyAlignment="1" applyProtection="1">
      <alignment vertical="center" wrapText="1"/>
      <protection hidden="1"/>
    </xf>
    <xf numFmtId="0" fontId="16" fillId="0" borderId="0" xfId="0" applyFont="1" applyAlignment="1">
      <alignment horizontal="left" wrapText="1"/>
    </xf>
    <xf numFmtId="0" fontId="18" fillId="0" borderId="0" xfId="0" applyFont="1" applyFill="1" applyBorder="1" applyAlignment="1" applyProtection="1">
      <alignment horizontal="center" vertical="center"/>
      <protection hidden="1"/>
    </xf>
    <xf numFmtId="14" fontId="0" fillId="2" borderId="0" xfId="0" applyNumberFormat="1" applyFill="1" applyAlignment="1">
      <alignment horizontal="center"/>
    </xf>
    <xf numFmtId="0" fontId="16" fillId="0" borderId="0" xfId="0" applyFont="1" applyAlignment="1">
      <alignment horizontal="left" vertical="top" wrapText="1"/>
    </xf>
    <xf numFmtId="2" fontId="20" fillId="3" borderId="1" xfId="0" applyNumberFormat="1" applyFont="1" applyFill="1" applyBorder="1" applyAlignment="1" applyProtection="1">
      <alignment horizontal="center" vertical="top" wrapText="1"/>
    </xf>
    <xf numFmtId="0" fontId="0" fillId="0" borderId="0" xfId="0" applyProtection="1"/>
    <xf numFmtId="0" fontId="21" fillId="0" borderId="0" xfId="0" applyFont="1" applyProtection="1"/>
    <xf numFmtId="0" fontId="5" fillId="4" borderId="1" xfId="0" applyFont="1" applyFill="1" applyBorder="1" applyAlignment="1" applyProtection="1">
      <alignment horizontal="left" vertical="top" wrapText="1"/>
    </xf>
    <xf numFmtId="0" fontId="8" fillId="0" borderId="0" xfId="0" applyFont="1" applyAlignment="1">
      <alignment vertical="center"/>
    </xf>
    <xf numFmtId="0" fontId="0" fillId="0" borderId="0" xfId="0" applyAlignment="1">
      <alignment vertical="center"/>
    </xf>
    <xf numFmtId="0" fontId="21" fillId="0" borderId="0" xfId="0" applyFont="1" applyAlignment="1">
      <alignment vertical="center"/>
    </xf>
    <xf numFmtId="49" fontId="0" fillId="2" borderId="0" xfId="0" applyNumberFormat="1" applyFill="1" applyAlignment="1" applyProtection="1">
      <alignment vertical="center"/>
      <protection locked="0"/>
    </xf>
    <xf numFmtId="0" fontId="11" fillId="0" borderId="0" xfId="0" applyFont="1" applyAlignment="1">
      <alignment vertical="center"/>
    </xf>
    <xf numFmtId="0" fontId="20" fillId="0" borderId="0" xfId="0" applyFont="1" applyFill="1" applyBorder="1" applyAlignment="1" applyProtection="1">
      <alignment vertical="center"/>
      <protection hidden="1"/>
    </xf>
    <xf numFmtId="49" fontId="18" fillId="2" borderId="0" xfId="0" applyNumberFormat="1" applyFont="1" applyFill="1" applyBorder="1" applyAlignment="1" applyProtection="1">
      <alignment vertical="center"/>
      <protection locked="0" hidden="1"/>
    </xf>
    <xf numFmtId="0" fontId="16" fillId="0" borderId="0" xfId="0" applyFont="1" applyAlignment="1" applyProtection="1">
      <alignment horizontal="left"/>
      <protection hidden="1"/>
    </xf>
    <xf numFmtId="0" fontId="5" fillId="0" borderId="0" xfId="0" applyFont="1"/>
    <xf numFmtId="0" fontId="16" fillId="0" borderId="0" xfId="0" applyFont="1" applyAlignment="1">
      <alignment wrapText="1"/>
    </xf>
    <xf numFmtId="0" fontId="16" fillId="0" borderId="2" xfId="0" applyFont="1" applyBorder="1" applyAlignment="1">
      <alignment wrapText="1"/>
    </xf>
    <xf numFmtId="0" fontId="16" fillId="0" borderId="0" xfId="0" applyFont="1" applyAlignment="1">
      <alignment horizontal="justify" vertical="top" wrapText="1"/>
    </xf>
    <xf numFmtId="0" fontId="16" fillId="0" borderId="0" xfId="0" applyFont="1"/>
    <xf numFmtId="0" fontId="16" fillId="0" borderId="0" xfId="0" applyFont="1" applyProtection="1">
      <protection locked="0"/>
    </xf>
    <xf numFmtId="0" fontId="16" fillId="0" borderId="3" xfId="0" applyFont="1" applyBorder="1" applyAlignment="1">
      <alignment horizontal="justify" vertical="top" wrapText="1"/>
    </xf>
    <xf numFmtId="0" fontId="16" fillId="0" borderId="0" xfId="0" applyFont="1" applyAlignment="1" applyProtection="1">
      <alignment horizontal="left"/>
      <protection locked="0"/>
    </xf>
    <xf numFmtId="0" fontId="16" fillId="0" borderId="3" xfId="0" applyFont="1" applyBorder="1" applyAlignment="1">
      <alignment horizontal="left" vertical="top" wrapText="1"/>
    </xf>
    <xf numFmtId="0" fontId="16" fillId="0" borderId="0" xfId="0" applyFont="1" applyAlignment="1">
      <alignment horizontal="left"/>
    </xf>
    <xf numFmtId="49" fontId="1" fillId="2" borderId="0" xfId="1" applyNumberFormat="1" applyFont="1" applyFill="1" applyAlignment="1" applyProtection="1">
      <alignment vertical="center"/>
      <protection locked="0"/>
    </xf>
    <xf numFmtId="0" fontId="16" fillId="3" borderId="0" xfId="0" applyFont="1" applyFill="1" applyBorder="1" applyProtection="1">
      <protection hidden="1"/>
    </xf>
    <xf numFmtId="0" fontId="22" fillId="0" borderId="0" xfId="0" applyFont="1" applyAlignment="1">
      <alignment horizontal="left" vertical="center" wrapText="1"/>
    </xf>
    <xf numFmtId="0" fontId="22" fillId="0" borderId="0" xfId="0" applyFont="1" applyAlignment="1">
      <alignment horizontal="left" vertical="center"/>
    </xf>
    <xf numFmtId="0" fontId="0" fillId="3" borderId="0" xfId="0" applyFill="1" applyBorder="1"/>
    <xf numFmtId="0" fontId="9" fillId="0" borderId="0" xfId="0" applyFont="1" applyFill="1" applyBorder="1" applyAlignment="1" applyProtection="1">
      <alignment vertical="center"/>
      <protection hidden="1"/>
    </xf>
    <xf numFmtId="0" fontId="24" fillId="0" borderId="0" xfId="0" applyFont="1" applyProtection="1">
      <protection hidden="1"/>
    </xf>
    <xf numFmtId="0" fontId="30" fillId="0" borderId="0" xfId="0" applyFont="1" applyFill="1" applyBorder="1" applyAlignment="1" applyProtection="1">
      <alignment vertical="center"/>
      <protection hidden="1"/>
    </xf>
    <xf numFmtId="14" fontId="14" fillId="0" borderId="0" xfId="0" applyNumberFormat="1" applyFont="1" applyFill="1" applyBorder="1" applyAlignment="1" applyProtection="1">
      <alignment horizontal="left"/>
      <protection hidden="1"/>
    </xf>
    <xf numFmtId="0" fontId="4" fillId="0" borderId="0" xfId="0" applyFont="1" applyBorder="1" applyAlignment="1">
      <alignment vertical="center" wrapText="1"/>
    </xf>
    <xf numFmtId="0" fontId="4" fillId="0" borderId="0" xfId="0" applyFont="1" applyBorder="1" applyAlignment="1">
      <alignment horizontal="center" vertical="center" wrapText="1"/>
    </xf>
    <xf numFmtId="0" fontId="4" fillId="0" borderId="0" xfId="0" applyFont="1" applyFill="1" applyBorder="1" applyAlignment="1" applyProtection="1">
      <alignment horizontal="center" vertical="center"/>
      <protection hidden="1"/>
    </xf>
    <xf numFmtId="49" fontId="4" fillId="2" borderId="0" xfId="0" applyNumberFormat="1" applyFont="1" applyFill="1" applyBorder="1" applyAlignment="1" applyProtection="1">
      <alignment horizontal="center" vertical="center"/>
      <protection locked="0" hidden="1"/>
    </xf>
    <xf numFmtId="0" fontId="31" fillId="5" borderId="0" xfId="0" applyFont="1" applyFill="1" applyBorder="1" applyAlignment="1" applyProtection="1">
      <alignment horizontal="center" vertical="center"/>
      <protection hidden="1"/>
    </xf>
    <xf numFmtId="0" fontId="32" fillId="5" borderId="0" xfId="0" applyFont="1" applyFill="1" applyBorder="1" applyProtection="1">
      <protection hidden="1"/>
    </xf>
    <xf numFmtId="0" fontId="11" fillId="4" borderId="0" xfId="3" applyFont="1" applyFill="1" applyBorder="1" applyAlignment="1" applyProtection="1">
      <alignment vertical="center"/>
      <protection hidden="1"/>
    </xf>
    <xf numFmtId="0" fontId="5" fillId="4" borderId="0" xfId="3" applyFill="1" applyBorder="1" applyProtection="1">
      <protection hidden="1"/>
    </xf>
    <xf numFmtId="0" fontId="8" fillId="4" borderId="0" xfId="3" applyFont="1" applyFill="1" applyBorder="1" applyAlignment="1" applyProtection="1">
      <alignment vertical="center" wrapText="1"/>
      <protection hidden="1"/>
    </xf>
    <xf numFmtId="0" fontId="1" fillId="4" borderId="0" xfId="1" applyFill="1" applyBorder="1" applyAlignment="1" applyProtection="1">
      <protection hidden="1"/>
    </xf>
    <xf numFmtId="0" fontId="5" fillId="4" borderId="0" xfId="3" applyFont="1" applyFill="1" applyBorder="1" applyAlignment="1" applyProtection="1">
      <alignment vertical="center"/>
      <protection hidden="1"/>
    </xf>
    <xf numFmtId="0" fontId="9" fillId="4" borderId="0" xfId="3" applyFont="1" applyFill="1" applyBorder="1" applyProtection="1">
      <protection hidden="1"/>
    </xf>
    <xf numFmtId="0" fontId="11" fillId="4" borderId="0" xfId="3" applyFont="1" applyFill="1" applyBorder="1" applyProtection="1">
      <protection hidden="1"/>
    </xf>
    <xf numFmtId="0" fontId="6" fillId="4" borderId="0" xfId="3" applyFont="1" applyFill="1" applyBorder="1" applyProtection="1">
      <protection hidden="1"/>
    </xf>
    <xf numFmtId="0" fontId="22" fillId="4" borderId="0" xfId="3" applyFont="1" applyFill="1" applyBorder="1" applyProtection="1">
      <protection hidden="1"/>
    </xf>
    <xf numFmtId="0" fontId="4" fillId="0" borderId="0" xfId="3" applyFont="1" applyFill="1" applyBorder="1" applyAlignment="1" applyProtection="1">
      <alignment horizontal="center" vertical="center"/>
      <protection hidden="1"/>
    </xf>
    <xf numFmtId="0" fontId="5" fillId="0" borderId="0" xfId="3"/>
    <xf numFmtId="0" fontId="5" fillId="0" borderId="0" xfId="3" applyAlignment="1">
      <alignment horizontal="center"/>
    </xf>
    <xf numFmtId="0" fontId="5" fillId="0" borderId="0" xfId="3" applyFont="1"/>
    <xf numFmtId="0" fontId="5" fillId="0" borderId="0" xfId="3" applyAlignment="1" applyProtection="1">
      <alignment horizontal="center"/>
      <protection locked="0" hidden="1"/>
    </xf>
    <xf numFmtId="0" fontId="5" fillId="0" borderId="0" xfId="3" applyProtection="1">
      <protection locked="0" hidden="1"/>
    </xf>
    <xf numFmtId="0" fontId="21" fillId="0" borderId="0" xfId="3" applyFont="1"/>
    <xf numFmtId="0" fontId="5" fillId="0" borderId="0" xfId="3" applyFill="1" applyAlignment="1">
      <alignment horizontal="center"/>
    </xf>
    <xf numFmtId="0" fontId="5" fillId="0" borderId="0" xfId="3" applyFill="1"/>
    <xf numFmtId="0" fontId="5" fillId="0" borderId="0" xfId="3" applyFont="1" applyFill="1"/>
    <xf numFmtId="0" fontId="5" fillId="0" borderId="0" xfId="3" applyFont="1" applyAlignment="1">
      <alignment horizontal="center"/>
    </xf>
    <xf numFmtId="0" fontId="5" fillId="6" borderId="0" xfId="3" applyFill="1" applyBorder="1" applyProtection="1">
      <protection hidden="1"/>
    </xf>
    <xf numFmtId="0" fontId="0" fillId="6" borderId="0" xfId="0" applyFill="1" applyBorder="1" applyProtection="1">
      <protection hidden="1"/>
    </xf>
    <xf numFmtId="0" fontId="33" fillId="5" borderId="0" xfId="0" applyFont="1" applyFill="1" applyBorder="1" applyAlignment="1" applyProtection="1">
      <alignment horizontal="center" vertical="center"/>
      <protection hidden="1"/>
    </xf>
    <xf numFmtId="0" fontId="18" fillId="4" borderId="0" xfId="3" applyFont="1" applyFill="1" applyBorder="1" applyProtection="1">
      <protection hidden="1"/>
    </xf>
    <xf numFmtId="0" fontId="4" fillId="4" borderId="0" xfId="3" applyFont="1" applyFill="1" applyBorder="1" applyAlignment="1" applyProtection="1">
      <alignment vertical="center" wrapText="1"/>
      <protection hidden="1"/>
    </xf>
    <xf numFmtId="0" fontId="34" fillId="0" borderId="0" xfId="0" applyFont="1" applyFill="1" applyBorder="1" applyProtection="1">
      <protection hidden="1"/>
    </xf>
    <xf numFmtId="0" fontId="16" fillId="0" borderId="0" xfId="0" applyFont="1" applyAlignment="1" applyProtection="1">
      <alignment wrapText="1"/>
      <protection hidden="1"/>
    </xf>
    <xf numFmtId="0" fontId="5" fillId="0" borderId="0" xfId="0" applyFont="1" applyAlignment="1" applyProtection="1">
      <alignment horizontal="justify" vertical="top" wrapText="1"/>
      <protection hidden="1"/>
    </xf>
    <xf numFmtId="0" fontId="5" fillId="0" borderId="0" xfId="0" applyFont="1" applyAlignment="1" applyProtection="1">
      <alignment horizontal="left" vertical="top" wrapText="1"/>
      <protection hidden="1"/>
    </xf>
    <xf numFmtId="0" fontId="11" fillId="4" borderId="0" xfId="0" applyFont="1" applyFill="1" applyBorder="1" applyAlignment="1" applyProtection="1">
      <alignment vertical="center" wrapText="1"/>
      <protection hidden="1"/>
    </xf>
    <xf numFmtId="49" fontId="4" fillId="2" borderId="0" xfId="0" applyNumberFormat="1" applyFont="1" applyFill="1" applyBorder="1" applyProtection="1">
      <protection locked="0"/>
    </xf>
    <xf numFmtId="0" fontId="16" fillId="0" borderId="2" xfId="0" applyFont="1" applyFill="1" applyBorder="1" applyAlignment="1">
      <alignment horizontal="justify" vertical="top" wrapText="1"/>
    </xf>
    <xf numFmtId="0" fontId="16" fillId="0" borderId="2" xfId="0" applyFont="1" applyFill="1" applyBorder="1" applyAlignment="1">
      <alignment wrapText="1"/>
    </xf>
    <xf numFmtId="0" fontId="16" fillId="0" borderId="0" xfId="0" applyFont="1" applyFill="1" applyAlignment="1">
      <alignment horizontal="justify" vertical="top" wrapText="1"/>
    </xf>
    <xf numFmtId="0" fontId="16" fillId="0" borderId="0" xfId="0" applyFont="1" applyFill="1"/>
    <xf numFmtId="0" fontId="5" fillId="0" borderId="0" xfId="4" applyFont="1"/>
    <xf numFmtId="0" fontId="35" fillId="5" borderId="0" xfId="0" applyFont="1" applyFill="1" applyBorder="1" applyProtection="1">
      <protection hidden="1"/>
    </xf>
    <xf numFmtId="0" fontId="5" fillId="3" borderId="0" xfId="5" applyFill="1" applyBorder="1"/>
    <xf numFmtId="0" fontId="5" fillId="7" borderId="0" xfId="0" applyFont="1" applyFill="1" applyAlignment="1">
      <alignment vertical="center"/>
    </xf>
    <xf numFmtId="0" fontId="5" fillId="0" borderId="0" xfId="0" applyFont="1" applyAlignment="1">
      <alignment vertical="center"/>
    </xf>
    <xf numFmtId="0" fontId="5" fillId="8" borderId="0" xfId="0" applyFont="1" applyFill="1" applyAlignment="1">
      <alignment horizontal="left" vertical="center"/>
    </xf>
    <xf numFmtId="49" fontId="5" fillId="2" borderId="0" xfId="0" applyNumberFormat="1" applyFont="1" applyFill="1" applyAlignment="1">
      <alignment horizontal="center"/>
    </xf>
    <xf numFmtId="0" fontId="0" fillId="2" borderId="0" xfId="0" applyNumberFormat="1" applyFill="1" applyAlignment="1">
      <alignment horizontal="center"/>
    </xf>
    <xf numFmtId="0" fontId="20" fillId="0" borderId="0" xfId="0" applyFont="1" applyAlignment="1" applyProtection="1">
      <alignment vertical="center"/>
      <protection hidden="1"/>
    </xf>
    <xf numFmtId="0" fontId="5" fillId="0" borderId="0" xfId="0" applyFont="1" applyFill="1" applyBorder="1" applyProtection="1">
      <protection hidden="1"/>
    </xf>
    <xf numFmtId="0" fontId="5" fillId="0" borderId="4" xfId="0" applyFont="1" applyBorder="1" applyAlignment="1" applyProtection="1">
      <alignment horizontal="left" wrapText="1"/>
    </xf>
    <xf numFmtId="0" fontId="5" fillId="0" borderId="4" xfId="0" applyFont="1" applyBorder="1" applyAlignment="1" applyProtection="1">
      <alignment horizontal="left"/>
    </xf>
    <xf numFmtId="0" fontId="8" fillId="0" borderId="0" xfId="0" applyFont="1" applyAlignment="1" applyProtection="1">
      <alignment horizontal="left" wrapText="1"/>
    </xf>
    <xf numFmtId="0" fontId="8" fillId="0" borderId="0" xfId="0" applyFont="1" applyAlignment="1" applyProtection="1">
      <alignment horizontal="left"/>
    </xf>
    <xf numFmtId="0" fontId="5" fillId="0" borderId="0" xfId="0" applyFont="1" applyFill="1" applyAlignment="1" applyProtection="1">
      <alignment horizontal="left" wrapText="1"/>
    </xf>
    <xf numFmtId="0" fontId="5" fillId="0" borderId="0" xfId="0" applyFont="1" applyAlignment="1" applyProtection="1">
      <alignment horizontal="left" wrapText="1"/>
    </xf>
    <xf numFmtId="0" fontId="5" fillId="0" borderId="0" xfId="0" applyFont="1" applyAlignment="1" applyProtection="1">
      <alignment horizontal="left"/>
    </xf>
    <xf numFmtId="0" fontId="5" fillId="0" borderId="0" xfId="0" applyFont="1" applyFill="1" applyAlignment="1" applyProtection="1">
      <alignment horizontal="left"/>
    </xf>
    <xf numFmtId="0" fontId="9" fillId="0" borderId="0" xfId="0" applyFont="1" applyAlignment="1" applyProtection="1">
      <alignment horizontal="left" wrapText="1"/>
    </xf>
    <xf numFmtId="0" fontId="4" fillId="3" borderId="0" xfId="0" applyFont="1" applyFill="1" applyAlignment="1" applyProtection="1">
      <alignment horizontal="left" wrapText="1"/>
    </xf>
    <xf numFmtId="0" fontId="4" fillId="3" borderId="0" xfId="0" applyFont="1" applyFill="1" applyAlignment="1" applyProtection="1">
      <alignment horizontal="left"/>
    </xf>
    <xf numFmtId="0" fontId="8" fillId="3" borderId="4" xfId="0" applyFont="1" applyFill="1" applyBorder="1" applyAlignment="1" applyProtection="1">
      <alignment horizontal="left" wrapText="1"/>
    </xf>
    <xf numFmtId="0" fontId="4" fillId="3" borderId="4" xfId="0" applyFont="1" applyFill="1" applyBorder="1" applyAlignment="1" applyProtection="1">
      <alignment horizontal="left"/>
    </xf>
    <xf numFmtId="0" fontId="4" fillId="3" borderId="0" xfId="0" applyFont="1" applyFill="1" applyBorder="1" applyAlignment="1" applyProtection="1">
      <alignment horizontal="left"/>
    </xf>
    <xf numFmtId="0" fontId="4" fillId="0" borderId="0" xfId="0" applyFont="1" applyFill="1" applyAlignment="1" applyProtection="1">
      <alignment horizontal="left" wrapText="1"/>
    </xf>
    <xf numFmtId="0" fontId="8" fillId="3" borderId="0" xfId="0" applyFont="1" applyFill="1" applyAlignment="1" applyProtection="1">
      <alignment horizontal="left"/>
    </xf>
    <xf numFmtId="0" fontId="8" fillId="3" borderId="0" xfId="0" applyFont="1" applyFill="1" applyAlignment="1" applyProtection="1">
      <alignment horizontal="left" wrapText="1"/>
    </xf>
    <xf numFmtId="0" fontId="4" fillId="0" borderId="0" xfId="0" applyFont="1" applyFill="1" applyAlignment="1" applyProtection="1">
      <alignment horizontal="left"/>
    </xf>
    <xf numFmtId="0" fontId="14" fillId="3" borderId="0" xfId="0" applyFont="1" applyFill="1" applyAlignment="1" applyProtection="1">
      <alignment horizontal="left" wrapText="1"/>
    </xf>
    <xf numFmtId="0" fontId="4" fillId="0" borderId="0" xfId="0" applyFont="1" applyAlignment="1">
      <alignment horizontal="left"/>
    </xf>
    <xf numFmtId="0" fontId="4" fillId="0" borderId="0" xfId="0" applyFont="1" applyAlignment="1">
      <alignment horizontal="left" wrapText="1"/>
    </xf>
    <xf numFmtId="0" fontId="5" fillId="3" borderId="0" xfId="5" applyFont="1" applyFill="1" applyBorder="1" applyAlignment="1">
      <alignment horizontal="left" wrapText="1"/>
    </xf>
    <xf numFmtId="0" fontId="5" fillId="3" borderId="0" xfId="5" applyFill="1" applyBorder="1" applyAlignment="1">
      <alignment horizontal="left" wrapText="1"/>
    </xf>
    <xf numFmtId="0" fontId="9" fillId="0" borderId="0" xfId="5" applyFont="1" applyAlignment="1">
      <alignment horizontal="left"/>
    </xf>
    <xf numFmtId="0" fontId="5" fillId="8" borderId="0" xfId="0" applyFont="1" applyFill="1" applyAlignment="1">
      <alignment horizontal="left" vertical="center" wrapText="1"/>
    </xf>
    <xf numFmtId="0" fontId="5" fillId="8" borderId="0" xfId="0" applyFont="1" applyFill="1" applyAlignment="1">
      <alignment horizontal="left" vertical="center"/>
    </xf>
    <xf numFmtId="0" fontId="0" fillId="0" borderId="0" xfId="0" applyAlignment="1">
      <alignment horizontal="left" vertical="center"/>
    </xf>
    <xf numFmtId="0" fontId="5" fillId="7" borderId="0" xfId="0" applyFont="1" applyFill="1" applyAlignment="1">
      <alignment horizontal="left" vertical="center" wrapText="1"/>
    </xf>
    <xf numFmtId="0" fontId="5" fillId="7" borderId="0" xfId="0" applyFont="1" applyFill="1" applyAlignment="1">
      <alignment horizontal="left" vertical="center"/>
    </xf>
    <xf numFmtId="0" fontId="5" fillId="4" borderId="0" xfId="3" applyFill="1" applyBorder="1" applyAlignment="1" applyProtection="1">
      <alignment horizontal="left" vertical="center"/>
      <protection locked="0"/>
    </xf>
    <xf numFmtId="0" fontId="0" fillId="6" borderId="0" xfId="0" applyFill="1" applyBorder="1" applyAlignment="1" applyProtection="1">
      <alignment vertical="center" wrapText="1"/>
      <protection locked="0"/>
    </xf>
    <xf numFmtId="0" fontId="17" fillId="6" borderId="0" xfId="0" applyFont="1" applyFill="1" applyBorder="1" applyProtection="1">
      <protection hidden="1"/>
    </xf>
    <xf numFmtId="0" fontId="5" fillId="4" borderId="0" xfId="3" applyFill="1" applyBorder="1" applyAlignment="1" applyProtection="1">
      <alignment horizontal="left"/>
      <protection locked="0"/>
    </xf>
    <xf numFmtId="0" fontId="16" fillId="0" borderId="0" xfId="0" applyFont="1" applyFill="1" applyBorder="1" applyAlignment="1" applyProtection="1">
      <alignment horizontal="left" vertical="center" wrapText="1"/>
      <protection hidden="1"/>
    </xf>
    <xf numFmtId="0" fontId="1" fillId="0" borderId="0" xfId="1" applyFill="1" applyBorder="1" applyAlignment="1" applyProtection="1">
      <alignment horizontal="left"/>
      <protection hidden="1"/>
    </xf>
    <xf numFmtId="0" fontId="0" fillId="6" borderId="0" xfId="0" applyNumberFormat="1" applyFill="1" applyBorder="1" applyAlignment="1" applyProtection="1">
      <alignment vertical="center" wrapText="1"/>
      <protection locked="0"/>
    </xf>
    <xf numFmtId="0" fontId="7" fillId="4" borderId="0" xfId="0" applyFont="1" applyFill="1" applyBorder="1" applyAlignment="1" applyProtection="1">
      <alignment horizontal="center"/>
      <protection hidden="1"/>
    </xf>
    <xf numFmtId="0" fontId="30" fillId="0" borderId="0" xfId="0" applyFont="1" applyFill="1" applyBorder="1" applyAlignment="1" applyProtection="1">
      <alignment horizontal="left" vertical="center"/>
      <protection hidden="1"/>
    </xf>
    <xf numFmtId="0" fontId="4" fillId="6" borderId="0" xfId="0" applyFont="1" applyFill="1" applyBorder="1" applyAlignment="1" applyProtection="1">
      <alignment vertical="center" wrapText="1"/>
      <protection locked="0"/>
    </xf>
    <xf numFmtId="0" fontId="4" fillId="0" borderId="0" xfId="0" applyFont="1" applyBorder="1" applyAlignment="1">
      <alignment horizontal="center" vertical="center" wrapText="1"/>
    </xf>
    <xf numFmtId="0" fontId="4" fillId="0" borderId="0" xfId="0" applyFont="1" applyFill="1" applyBorder="1" applyAlignment="1" applyProtection="1">
      <alignment horizontal="left" vertical="center" wrapText="1"/>
      <protection hidden="1"/>
    </xf>
    <xf numFmtId="0" fontId="20" fillId="0" borderId="0" xfId="0" applyFont="1" applyFill="1" applyBorder="1" applyAlignment="1" applyProtection="1">
      <alignment horizontal="left" vertical="center" wrapText="1"/>
      <protection hidden="1"/>
    </xf>
    <xf numFmtId="0" fontId="8" fillId="0" borderId="0" xfId="0" applyFont="1" applyFill="1" applyBorder="1" applyAlignment="1" applyProtection="1">
      <alignment horizontal="left" vertical="center" wrapText="1"/>
      <protection hidden="1"/>
    </xf>
    <xf numFmtId="0" fontId="4" fillId="2" borderId="0" xfId="0" applyFont="1" applyFill="1" applyAlignment="1" applyProtection="1">
      <alignment horizontal="left"/>
      <protection locked="0"/>
    </xf>
  </cellXfs>
  <cellStyles count="6">
    <cellStyle name="Hyperlink 2" xfId="2" xr:uid="{00000000-0005-0000-0000-000001000000}"/>
    <cellStyle name="Link" xfId="1" builtinId="8"/>
    <cellStyle name="Standard" xfId="0" builtinId="0"/>
    <cellStyle name="Standard 2" xfId="3" xr:uid="{00000000-0005-0000-0000-000003000000}"/>
    <cellStyle name="Standard 3" xfId="5" xr:uid="{00000000-0005-0000-0000-000004000000}"/>
    <cellStyle name="Standard_Kochsalz" xfId="4" xr:uid="{00000000-0005-0000-0000-000005000000}"/>
  </cellStyles>
  <dxfs count="40">
    <dxf>
      <font>
        <condense val="0"/>
        <extend val="0"/>
        <color indexed="9"/>
      </font>
    </dxf>
    <dxf>
      <font>
        <color theme="0"/>
        <name val="Cambria"/>
        <scheme val="none"/>
      </font>
    </dxf>
    <dxf>
      <fill>
        <patternFill>
          <bgColor indexed="26"/>
        </patternFill>
      </fill>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name val="Cambria"/>
        <scheme val="none"/>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Drop" dropLines="30" dropStyle="combo" dx="18" fmlaLink="Wasser!$B$1" fmlaRange="Wasser!$B$3:$B$23" sel="21" val="0"/>
</file>

<file path=xl/ctrlProps/ctrlProp10.xml><?xml version="1.0" encoding="utf-8"?>
<formControlPr xmlns="http://schemas.microsoft.com/office/spreadsheetml/2009/9/main" objectType="Drop" dropLines="20" dropStyle="combo" dx="18" fmlaLink="Elemente!$B$13" fmlaRange="Elemente!$B$14:$B$28" sel="15" val="0"/>
</file>

<file path=xl/ctrlProps/ctrlProp11.xml><?xml version="1.0" encoding="utf-8"?>
<formControlPr xmlns="http://schemas.microsoft.com/office/spreadsheetml/2009/9/main" objectType="Drop" dropStyle="combo" dx="18" fmlaLink="Elemente!$B$31" fmlaRange="Elemente!$B$32:$B$37" sel="6" val="0"/>
</file>

<file path=xl/ctrlProps/ctrlProp12.xml><?xml version="1.0" encoding="utf-8"?>
<formControlPr xmlns="http://schemas.microsoft.com/office/spreadsheetml/2009/9/main" objectType="Drop" dropStyle="combo" dx="18" fmlaLink="Elemente!$C$31" fmlaRange="Elemente!$B$32:$B$37" sel="6" val="0"/>
</file>

<file path=xl/ctrlProps/ctrlProp13.xml><?xml version="1.0" encoding="utf-8"?>
<formControlPr xmlns="http://schemas.microsoft.com/office/spreadsheetml/2009/9/main" objectType="Drop" dropStyle="combo" dx="18" fmlaLink="Elemente!$B$40" fmlaRange="Elemente!$B$41:$B$44" sel="4" val="0"/>
</file>

<file path=xl/ctrlProps/ctrlProp14.xml><?xml version="1.0" encoding="utf-8"?>
<formControlPr xmlns="http://schemas.microsoft.com/office/spreadsheetml/2009/9/main" objectType="Drop" dropLines="30" dropStyle="combo" dx="18" fmlaLink="Elemente!$B$47" fmlaRange="Elemente!$B$48:$B$59" sel="12" val="0"/>
</file>

<file path=xl/ctrlProps/ctrlProp15.xml><?xml version="1.0" encoding="utf-8"?>
<formControlPr xmlns="http://schemas.microsoft.com/office/spreadsheetml/2009/9/main" objectType="Drop" dropLines="50" dropStyle="combo" dx="18" fmlaLink="Elemente!$B$62" fmlaRange="Elemente!$B$63:$B$85" sel="23" val="0"/>
</file>

<file path=xl/ctrlProps/ctrlProp2.xml><?xml version="1.0" encoding="utf-8"?>
<formControlPr xmlns="http://schemas.microsoft.com/office/spreadsheetml/2009/9/main" objectType="Drop" dropLines="30" dropStyle="combo" dx="18" fmlaLink="Fett!$B$1" fmlaRange="Fett!$B$3:$B$20" sel="18" val="0"/>
</file>

<file path=xl/ctrlProps/ctrlProp3.xml><?xml version="1.0" encoding="utf-8"?>
<formControlPr xmlns="http://schemas.microsoft.com/office/spreadsheetml/2009/9/main" objectType="Drop" dropLines="30" dropStyle="combo" dx="18" fmlaLink="Rohprotein!$B$1" fmlaRange="Rohprotein!$B$3:$B$19" sel="17" val="0"/>
</file>

<file path=xl/ctrlProps/ctrlProp4.xml><?xml version="1.0" encoding="utf-8"?>
<formControlPr xmlns="http://schemas.microsoft.com/office/spreadsheetml/2009/9/main" objectType="Drop" dropLines="30" dropStyle="combo" dx="18" fmlaLink="Hydroxyprolin!$B$1" fmlaRange="Hydroxyprolin!$B$3:$B$15" sel="13" val="0"/>
</file>

<file path=xl/ctrlProps/ctrlProp5.xml><?xml version="1.0" encoding="utf-8"?>
<formControlPr xmlns="http://schemas.microsoft.com/office/spreadsheetml/2009/9/main" objectType="Drop" dropLines="30" dropStyle="combo" dx="18" fmlaLink="Asche!$B$1" fmlaRange="Asche!$B$3:$B$22" sel="20" val="0"/>
</file>

<file path=xl/ctrlProps/ctrlProp6.xml><?xml version="1.0" encoding="utf-8"?>
<formControlPr xmlns="http://schemas.microsoft.com/office/spreadsheetml/2009/9/main" objectType="Drop" dropLines="30" dropStyle="combo" dx="18" fmlaLink="Phosphat!$B$1" fmlaRange="Phosphat!$B$3:$B$19" sel="17" val="0"/>
</file>

<file path=xl/ctrlProps/ctrlProp7.xml><?xml version="1.0" encoding="utf-8"?>
<formControlPr xmlns="http://schemas.microsoft.com/office/spreadsheetml/2009/9/main" objectType="Drop" dropLines="30" dropStyle="combo" dx="18" fmlaLink="Kochsalz!$B$1" fmlaRange="Kochsalz!$B$3:$B$23" sel="21" val="0"/>
</file>

<file path=xl/ctrlProps/ctrlProp8.xml><?xml version="1.0" encoding="utf-8"?>
<formControlPr xmlns="http://schemas.microsoft.com/office/spreadsheetml/2009/9/main" objectType="Drop" dropLines="15" dropStyle="combo" dx="18" fmlaLink="Teilnehmerdaten!$D$4" fmlaRange="Teilnehmerdaten!$G$5:$G$6" sel="2" val="0"/>
</file>

<file path=xl/ctrlProps/ctrlProp9.xml><?xml version="1.0" encoding="utf-8"?>
<formControlPr xmlns="http://schemas.microsoft.com/office/spreadsheetml/2009/9/main" objectType="Drop" dropStyle="combo" dx="18" fmlaLink="Elemente!$B$2" fmlaRange="Elemente!$B$3:$B$10" sel="8"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138023</xdr:rowOff>
    </xdr:to>
    <xdr:pic>
      <xdr:nvPicPr>
        <xdr:cNvPr id="14545" name="Picture 1">
          <a:extLst>
            <a:ext uri="{FF2B5EF4-FFF2-40B4-BE49-F238E27FC236}">
              <a16:creationId xmlns:a16="http://schemas.microsoft.com/office/drawing/2014/main" id="{00000000-0008-0000-0100-0000D13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589917" cy="73842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30</xdr:row>
          <xdr:rowOff>0</xdr:rowOff>
        </xdr:from>
        <xdr:to>
          <xdr:col>11</xdr:col>
          <xdr:colOff>518160</xdr:colOff>
          <xdr:row>30</xdr:row>
          <xdr:rowOff>213360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32</xdr:row>
          <xdr:rowOff>38100</xdr:rowOff>
        </xdr:from>
        <xdr:to>
          <xdr:col>11</xdr:col>
          <xdr:colOff>525780</xdr:colOff>
          <xdr:row>32</xdr:row>
          <xdr:rowOff>236220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34</xdr:row>
          <xdr:rowOff>38100</xdr:rowOff>
        </xdr:from>
        <xdr:to>
          <xdr:col>11</xdr:col>
          <xdr:colOff>525780</xdr:colOff>
          <xdr:row>34</xdr:row>
          <xdr:rowOff>236220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36</xdr:row>
          <xdr:rowOff>38100</xdr:rowOff>
        </xdr:from>
        <xdr:to>
          <xdr:col>11</xdr:col>
          <xdr:colOff>525780</xdr:colOff>
          <xdr:row>36</xdr:row>
          <xdr:rowOff>236220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38</xdr:row>
          <xdr:rowOff>38100</xdr:rowOff>
        </xdr:from>
        <xdr:to>
          <xdr:col>11</xdr:col>
          <xdr:colOff>525780</xdr:colOff>
          <xdr:row>38</xdr:row>
          <xdr:rowOff>236220</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40</xdr:row>
          <xdr:rowOff>38100</xdr:rowOff>
        </xdr:from>
        <xdr:to>
          <xdr:col>11</xdr:col>
          <xdr:colOff>525780</xdr:colOff>
          <xdr:row>40</xdr:row>
          <xdr:rowOff>236220</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8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42</xdr:row>
          <xdr:rowOff>38100</xdr:rowOff>
        </xdr:from>
        <xdr:to>
          <xdr:col>11</xdr:col>
          <xdr:colOff>525780</xdr:colOff>
          <xdr:row>42</xdr:row>
          <xdr:rowOff>236220</xdr:rowOff>
        </xdr:to>
        <xdr:sp macro="" textlink="">
          <xdr:nvSpPr>
            <xdr:cNvPr id="2105" name="Drop Down 57" hidden="1">
              <a:extLst>
                <a:ext uri="{63B3BB69-23CF-44E3-9099-C40C66FF867C}">
                  <a14:compatExt spid="_x0000_s2105"/>
                </a:ext>
                <a:ext uri="{FF2B5EF4-FFF2-40B4-BE49-F238E27FC236}">
                  <a16:creationId xmlns:a16="http://schemas.microsoft.com/office/drawing/2014/main" id="{00000000-0008-0000-08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14</xdr:row>
          <xdr:rowOff>129540</xdr:rowOff>
        </xdr:from>
        <xdr:to>
          <xdr:col>11</xdr:col>
          <xdr:colOff>106680</xdr:colOff>
          <xdr:row>14</xdr:row>
          <xdr:rowOff>396240</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8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47</xdr:row>
          <xdr:rowOff>106680</xdr:rowOff>
        </xdr:from>
        <xdr:to>
          <xdr:col>2</xdr:col>
          <xdr:colOff>251460</xdr:colOff>
          <xdr:row>47</xdr:row>
          <xdr:rowOff>312420</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8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49</xdr:row>
          <xdr:rowOff>83820</xdr:rowOff>
        </xdr:from>
        <xdr:to>
          <xdr:col>7</xdr:col>
          <xdr:colOff>289560</xdr:colOff>
          <xdr:row>49</xdr:row>
          <xdr:rowOff>304800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8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51</xdr:row>
          <xdr:rowOff>83820</xdr:rowOff>
        </xdr:from>
        <xdr:to>
          <xdr:col>7</xdr:col>
          <xdr:colOff>312420</xdr:colOff>
          <xdr:row>51</xdr:row>
          <xdr:rowOff>304800</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8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52</xdr:row>
          <xdr:rowOff>83820</xdr:rowOff>
        </xdr:from>
        <xdr:to>
          <xdr:col>7</xdr:col>
          <xdr:colOff>289560</xdr:colOff>
          <xdr:row>52</xdr:row>
          <xdr:rowOff>304800</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8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54</xdr:row>
          <xdr:rowOff>83820</xdr:rowOff>
        </xdr:from>
        <xdr:to>
          <xdr:col>7</xdr:col>
          <xdr:colOff>289560</xdr:colOff>
          <xdr:row>54</xdr:row>
          <xdr:rowOff>304800</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8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56</xdr:row>
          <xdr:rowOff>15240</xdr:rowOff>
        </xdr:from>
        <xdr:to>
          <xdr:col>7</xdr:col>
          <xdr:colOff>289560</xdr:colOff>
          <xdr:row>57</xdr:row>
          <xdr:rowOff>0</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8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58</xdr:row>
          <xdr:rowOff>60960</xdr:rowOff>
        </xdr:from>
        <xdr:to>
          <xdr:col>7</xdr:col>
          <xdr:colOff>289560</xdr:colOff>
          <xdr:row>58</xdr:row>
          <xdr:rowOff>266700</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8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sheetData sheetId="1"/>
      <sheetData sheetId="2"/>
      <sheetData sheetId="3"/>
      <sheetData sheetId="4"/>
      <sheetData sheetId="5"/>
      <sheetData sheetId="6"/>
      <sheetData sheetId="7"/>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9.bin"/><Relationship Id="rId16" Type="http://schemas.openxmlformats.org/officeDocument/2006/relationships/ctrlProp" Target="../ctrlProps/ctrlProp12.xml"/><Relationship Id="rId20" Type="http://schemas.openxmlformats.org/officeDocument/2006/relationships/comments" Target="../comments3.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8"/>
  <dimension ref="A1:C13"/>
  <sheetViews>
    <sheetView workbookViewId="0">
      <selection sqref="A1:C1"/>
    </sheetView>
  </sheetViews>
  <sheetFormatPr baseColWidth="10" defaultColWidth="11.44140625" defaultRowHeight="13.8" x14ac:dyDescent="0.25"/>
  <cols>
    <col min="1" max="2" width="27.6640625" style="28" customWidth="1"/>
    <col min="3" max="3" width="30.44140625" style="28" customWidth="1"/>
    <col min="4" max="16384" width="11.44140625" style="28"/>
  </cols>
  <sheetData>
    <row r="1" spans="1:3" ht="30.75" customHeight="1" x14ac:dyDescent="0.3">
      <c r="A1" s="111" t="s">
        <v>52</v>
      </c>
      <c r="B1" s="112"/>
      <c r="C1" s="112"/>
    </row>
    <row r="2" spans="1:3" ht="51.9" customHeight="1" x14ac:dyDescent="0.25">
      <c r="A2" s="114" t="s">
        <v>68</v>
      </c>
      <c r="B2" s="115"/>
      <c r="C2" s="115"/>
    </row>
    <row r="3" spans="1:3" ht="74.25" customHeight="1" x14ac:dyDescent="0.25">
      <c r="A3" s="113" t="s">
        <v>89</v>
      </c>
      <c r="B3" s="113"/>
      <c r="C3" s="113"/>
    </row>
    <row r="4" spans="1:3" ht="80.400000000000006" customHeight="1" x14ac:dyDescent="0.35">
      <c r="A4" s="113" t="s">
        <v>93</v>
      </c>
      <c r="B4" s="116"/>
      <c r="C4" s="116"/>
    </row>
    <row r="5" spans="1:3" ht="30.45" customHeight="1" x14ac:dyDescent="0.3">
      <c r="A5" s="117"/>
      <c r="B5" s="117"/>
      <c r="C5" s="117"/>
    </row>
    <row r="6" spans="1:3" ht="30.45" customHeight="1" x14ac:dyDescent="0.25">
      <c r="A6" s="29" t="s">
        <v>53</v>
      </c>
    </row>
    <row r="7" spans="1:3" ht="54" customHeight="1" x14ac:dyDescent="0.25">
      <c r="A7" s="109" t="s">
        <v>54</v>
      </c>
      <c r="B7" s="110"/>
      <c r="C7" s="110"/>
    </row>
    <row r="9" spans="1:3" x14ac:dyDescent="0.25">
      <c r="A9" s="30" t="s">
        <v>55</v>
      </c>
      <c r="B9" s="30" t="s">
        <v>56</v>
      </c>
    </row>
    <row r="10" spans="1:3" ht="15.6" x14ac:dyDescent="0.25">
      <c r="A10" s="8">
        <v>1379</v>
      </c>
      <c r="B10" s="8">
        <v>1380</v>
      </c>
    </row>
    <row r="11" spans="1:3" ht="15.6" x14ac:dyDescent="0.25">
      <c r="A11" s="8">
        <v>179.34</v>
      </c>
      <c r="B11" s="8">
        <v>179</v>
      </c>
    </row>
    <row r="12" spans="1:3" ht="15.6" x14ac:dyDescent="0.25">
      <c r="A12" s="8">
        <v>80.12</v>
      </c>
      <c r="B12" s="8">
        <v>80.099999999999994</v>
      </c>
    </row>
    <row r="13" spans="1:3" ht="15.6" x14ac:dyDescent="0.25">
      <c r="A13" s="8">
        <v>7.8</v>
      </c>
      <c r="B13" s="27">
        <v>7.8</v>
      </c>
    </row>
  </sheetData>
  <sheetProtection password="CAA1" sheet="1" objects="1" scenarios="1"/>
  <mergeCells count="6">
    <mergeCell ref="A7:C7"/>
    <mergeCell ref="A1:C1"/>
    <mergeCell ref="A3:C3"/>
    <mergeCell ref="A2:C2"/>
    <mergeCell ref="A4:C4"/>
    <mergeCell ref="A5:C5"/>
  </mergeCells>
  <phoneticPr fontId="0" type="noConversion"/>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fitToPage="1"/>
  </sheetPr>
  <dimension ref="A1:H38"/>
  <sheetViews>
    <sheetView workbookViewId="0">
      <selection activeCell="A2" sqref="A2:G2"/>
    </sheetView>
  </sheetViews>
  <sheetFormatPr baseColWidth="10" defaultColWidth="11.44140625" defaultRowHeight="15.6" x14ac:dyDescent="0.3"/>
  <cols>
    <col min="1" max="7" width="12.6640625" style="1" customWidth="1"/>
    <col min="8" max="16384" width="11.44140625" style="1"/>
  </cols>
  <sheetData>
    <row r="1" spans="1:8" x14ac:dyDescent="0.3">
      <c r="A1" s="1" t="s">
        <v>20</v>
      </c>
      <c r="H1" s="55">
        <f>COUNTA(A2:G38)</f>
        <v>0</v>
      </c>
    </row>
    <row r="2" spans="1:8" x14ac:dyDescent="0.3">
      <c r="A2" s="152"/>
      <c r="B2" s="152"/>
      <c r="C2" s="152"/>
      <c r="D2" s="152"/>
      <c r="E2" s="152"/>
      <c r="F2" s="152"/>
      <c r="G2" s="152"/>
    </row>
    <row r="3" spans="1:8" x14ac:dyDescent="0.3">
      <c r="A3" s="152"/>
      <c r="B3" s="152"/>
      <c r="C3" s="152"/>
      <c r="D3" s="152"/>
      <c r="E3" s="152"/>
      <c r="F3" s="152"/>
      <c r="G3" s="152"/>
    </row>
    <row r="4" spans="1:8" x14ac:dyDescent="0.3">
      <c r="A4" s="152"/>
      <c r="B4" s="152"/>
      <c r="C4" s="152"/>
      <c r="D4" s="152"/>
      <c r="E4" s="152"/>
      <c r="F4" s="152"/>
      <c r="G4" s="152"/>
    </row>
    <row r="5" spans="1:8" x14ac:dyDescent="0.3">
      <c r="A5" s="152"/>
      <c r="B5" s="152"/>
      <c r="C5" s="152"/>
      <c r="D5" s="152"/>
      <c r="E5" s="152"/>
      <c r="F5" s="152"/>
      <c r="G5" s="152"/>
    </row>
    <row r="6" spans="1:8" x14ac:dyDescent="0.3">
      <c r="A6" s="152"/>
      <c r="B6" s="152"/>
      <c r="C6" s="152"/>
      <c r="D6" s="152"/>
      <c r="E6" s="152"/>
      <c r="F6" s="152"/>
      <c r="G6" s="152"/>
    </row>
    <row r="7" spans="1:8" x14ac:dyDescent="0.3">
      <c r="A7" s="152"/>
      <c r="B7" s="152"/>
      <c r="C7" s="152"/>
      <c r="D7" s="152"/>
      <c r="E7" s="152"/>
      <c r="F7" s="152"/>
      <c r="G7" s="152"/>
    </row>
    <row r="8" spans="1:8" x14ac:dyDescent="0.3">
      <c r="A8" s="152"/>
      <c r="B8" s="152"/>
      <c r="C8" s="152"/>
      <c r="D8" s="152"/>
      <c r="E8" s="152"/>
      <c r="F8" s="152"/>
      <c r="G8" s="152"/>
    </row>
    <row r="9" spans="1:8" x14ac:dyDescent="0.3">
      <c r="A9" s="152"/>
      <c r="B9" s="152"/>
      <c r="C9" s="152"/>
      <c r="D9" s="152"/>
      <c r="E9" s="152"/>
      <c r="F9" s="152"/>
      <c r="G9" s="152"/>
    </row>
    <row r="10" spans="1:8" x14ac:dyDescent="0.3">
      <c r="A10" s="152"/>
      <c r="B10" s="152"/>
      <c r="C10" s="152"/>
      <c r="D10" s="152"/>
      <c r="E10" s="152"/>
      <c r="F10" s="152"/>
      <c r="G10" s="152"/>
    </row>
    <row r="11" spans="1:8" x14ac:dyDescent="0.3">
      <c r="A11" s="152"/>
      <c r="B11" s="152"/>
      <c r="C11" s="152"/>
      <c r="D11" s="152"/>
      <c r="E11" s="152"/>
      <c r="F11" s="152"/>
      <c r="G11" s="152"/>
    </row>
    <row r="12" spans="1:8" x14ac:dyDescent="0.3">
      <c r="A12" s="152"/>
      <c r="B12" s="152"/>
      <c r="C12" s="152"/>
      <c r="D12" s="152"/>
      <c r="E12" s="152"/>
      <c r="F12" s="152"/>
      <c r="G12" s="152"/>
    </row>
    <row r="13" spans="1:8" x14ac:dyDescent="0.3">
      <c r="A13" s="152"/>
      <c r="B13" s="152"/>
      <c r="C13" s="152"/>
      <c r="D13" s="152"/>
      <c r="E13" s="152"/>
      <c r="F13" s="152"/>
      <c r="G13" s="152"/>
    </row>
    <row r="14" spans="1:8" x14ac:dyDescent="0.3">
      <c r="A14" s="152"/>
      <c r="B14" s="152"/>
      <c r="C14" s="152"/>
      <c r="D14" s="152"/>
      <c r="E14" s="152"/>
      <c r="F14" s="152"/>
      <c r="G14" s="152"/>
    </row>
    <row r="15" spans="1:8" x14ac:dyDescent="0.3">
      <c r="A15" s="152"/>
      <c r="B15" s="152"/>
      <c r="C15" s="152"/>
      <c r="D15" s="152"/>
      <c r="E15" s="152"/>
      <c r="F15" s="152"/>
      <c r="G15" s="152"/>
    </row>
    <row r="16" spans="1:8" x14ac:dyDescent="0.3">
      <c r="A16" s="152"/>
      <c r="B16" s="152"/>
      <c r="C16" s="152"/>
      <c r="D16" s="152"/>
      <c r="E16" s="152"/>
      <c r="F16" s="152"/>
      <c r="G16" s="152"/>
    </row>
    <row r="17" spans="1:7" x14ac:dyDescent="0.3">
      <c r="A17" s="152"/>
      <c r="B17" s="152"/>
      <c r="C17" s="152"/>
      <c r="D17" s="152"/>
      <c r="E17" s="152"/>
      <c r="F17" s="152"/>
      <c r="G17" s="152"/>
    </row>
    <row r="18" spans="1:7" x14ac:dyDescent="0.3">
      <c r="A18" s="152"/>
      <c r="B18" s="152"/>
      <c r="C18" s="152"/>
      <c r="D18" s="152"/>
      <c r="E18" s="152"/>
      <c r="F18" s="152"/>
      <c r="G18" s="152"/>
    </row>
    <row r="19" spans="1:7" x14ac:dyDescent="0.3">
      <c r="A19" s="152"/>
      <c r="B19" s="152"/>
      <c r="C19" s="152"/>
      <c r="D19" s="152"/>
      <c r="E19" s="152"/>
      <c r="F19" s="152"/>
      <c r="G19" s="152"/>
    </row>
    <row r="20" spans="1:7" x14ac:dyDescent="0.3">
      <c r="A20" s="152"/>
      <c r="B20" s="152"/>
      <c r="C20" s="152"/>
      <c r="D20" s="152"/>
      <c r="E20" s="152"/>
      <c r="F20" s="152"/>
      <c r="G20" s="152"/>
    </row>
    <row r="21" spans="1:7" x14ac:dyDescent="0.3">
      <c r="A21" s="152"/>
      <c r="B21" s="152"/>
      <c r="C21" s="152"/>
      <c r="D21" s="152"/>
      <c r="E21" s="152"/>
      <c r="F21" s="152"/>
      <c r="G21" s="152"/>
    </row>
    <row r="22" spans="1:7" x14ac:dyDescent="0.3">
      <c r="A22" s="152"/>
      <c r="B22" s="152"/>
      <c r="C22" s="152"/>
      <c r="D22" s="152"/>
      <c r="E22" s="152"/>
      <c r="F22" s="152"/>
      <c r="G22" s="152"/>
    </row>
    <row r="23" spans="1:7" x14ac:dyDescent="0.3">
      <c r="A23" s="152"/>
      <c r="B23" s="152"/>
      <c r="C23" s="152"/>
      <c r="D23" s="152"/>
      <c r="E23" s="152"/>
      <c r="F23" s="152"/>
      <c r="G23" s="152"/>
    </row>
    <row r="24" spans="1:7" x14ac:dyDescent="0.3">
      <c r="A24" s="152"/>
      <c r="B24" s="152"/>
      <c r="C24" s="152"/>
      <c r="D24" s="152"/>
      <c r="E24" s="152"/>
      <c r="F24" s="152"/>
      <c r="G24" s="152"/>
    </row>
    <row r="25" spans="1:7" x14ac:dyDescent="0.3">
      <c r="A25" s="152"/>
      <c r="B25" s="152"/>
      <c r="C25" s="152"/>
      <c r="D25" s="152"/>
      <c r="E25" s="152"/>
      <c r="F25" s="152"/>
      <c r="G25" s="152"/>
    </row>
    <row r="26" spans="1:7" x14ac:dyDescent="0.3">
      <c r="A26" s="152"/>
      <c r="B26" s="152"/>
      <c r="C26" s="152"/>
      <c r="D26" s="152"/>
      <c r="E26" s="152"/>
      <c r="F26" s="152"/>
      <c r="G26" s="152"/>
    </row>
    <row r="27" spans="1:7" x14ac:dyDescent="0.3">
      <c r="A27" s="152"/>
      <c r="B27" s="152"/>
      <c r="C27" s="152"/>
      <c r="D27" s="152"/>
      <c r="E27" s="152"/>
      <c r="F27" s="152"/>
      <c r="G27" s="152"/>
    </row>
    <row r="28" spans="1:7" x14ac:dyDescent="0.3">
      <c r="A28" s="152"/>
      <c r="B28" s="152"/>
      <c r="C28" s="152"/>
      <c r="D28" s="152"/>
      <c r="E28" s="152"/>
      <c r="F28" s="152"/>
      <c r="G28" s="152"/>
    </row>
    <row r="29" spans="1:7" x14ac:dyDescent="0.3">
      <c r="A29" s="152"/>
      <c r="B29" s="152"/>
      <c r="C29" s="152"/>
      <c r="D29" s="152"/>
      <c r="E29" s="152"/>
      <c r="F29" s="152"/>
      <c r="G29" s="152"/>
    </row>
    <row r="30" spans="1:7" x14ac:dyDescent="0.3">
      <c r="A30" s="152"/>
      <c r="B30" s="152"/>
      <c r="C30" s="152"/>
      <c r="D30" s="152"/>
      <c r="E30" s="152"/>
      <c r="F30" s="152"/>
      <c r="G30" s="152"/>
    </row>
    <row r="31" spans="1:7" x14ac:dyDescent="0.3">
      <c r="A31" s="152"/>
      <c r="B31" s="152"/>
      <c r="C31" s="152"/>
      <c r="D31" s="152"/>
      <c r="E31" s="152"/>
      <c r="F31" s="152"/>
      <c r="G31" s="152"/>
    </row>
    <row r="32" spans="1:7" x14ac:dyDescent="0.3">
      <c r="A32" s="152"/>
      <c r="B32" s="152"/>
      <c r="C32" s="152"/>
      <c r="D32" s="152"/>
      <c r="E32" s="152"/>
      <c r="F32" s="152"/>
      <c r="G32" s="152"/>
    </row>
    <row r="33" spans="1:7" x14ac:dyDescent="0.3">
      <c r="A33" s="152"/>
      <c r="B33" s="152"/>
      <c r="C33" s="152"/>
      <c r="D33" s="152"/>
      <c r="E33" s="152"/>
      <c r="F33" s="152"/>
      <c r="G33" s="152"/>
    </row>
    <row r="34" spans="1:7" x14ac:dyDescent="0.3">
      <c r="A34" s="152"/>
      <c r="B34" s="152"/>
      <c r="C34" s="152"/>
      <c r="D34" s="152"/>
      <c r="E34" s="152"/>
      <c r="F34" s="152"/>
      <c r="G34" s="152"/>
    </row>
    <row r="35" spans="1:7" x14ac:dyDescent="0.3">
      <c r="A35" s="152"/>
      <c r="B35" s="152"/>
      <c r="C35" s="152"/>
      <c r="D35" s="152"/>
      <c r="E35" s="152"/>
      <c r="F35" s="152"/>
      <c r="G35" s="152"/>
    </row>
    <row r="36" spans="1:7" x14ac:dyDescent="0.3">
      <c r="A36" s="152"/>
      <c r="B36" s="152"/>
      <c r="C36" s="152"/>
      <c r="D36" s="152"/>
      <c r="E36" s="152"/>
      <c r="F36" s="152"/>
      <c r="G36" s="152"/>
    </row>
    <row r="37" spans="1:7" x14ac:dyDescent="0.3">
      <c r="A37" s="152"/>
      <c r="B37" s="152"/>
      <c r="C37" s="152"/>
      <c r="D37" s="152"/>
      <c r="E37" s="152"/>
      <c r="F37" s="152"/>
      <c r="G37" s="152"/>
    </row>
    <row r="38" spans="1:7" x14ac:dyDescent="0.3">
      <c r="A38" s="152"/>
      <c r="B38" s="152"/>
      <c r="C38" s="152"/>
      <c r="D38" s="152"/>
      <c r="E38" s="152"/>
      <c r="F38" s="152"/>
      <c r="G38" s="152"/>
    </row>
  </sheetData>
  <sheetProtection algorithmName="SHA-512" hashValue="+fBDYoVTN3bsrRdROEqeDCJQ8KFTZHHXX6BiCjkP8O1ynoY//RsEIzYXyf47SITc8uDTE2rInNWYFFWxvzZ89Q==" saltValue="KrWOTNYzwi6hrw6o0imMDA==" spinCount="100000" sheet="1" objects="1" scenarios="1"/>
  <mergeCells count="37">
    <mergeCell ref="A14:G14"/>
    <mergeCell ref="A15:G15"/>
    <mergeCell ref="A6:G6"/>
    <mergeCell ref="A7:G7"/>
    <mergeCell ref="A2:G2"/>
    <mergeCell ref="A3:G3"/>
    <mergeCell ref="A4:G4"/>
    <mergeCell ref="A5:G5"/>
    <mergeCell ref="A8:G8"/>
    <mergeCell ref="A9:G9"/>
    <mergeCell ref="A10:G10"/>
    <mergeCell ref="A11:G11"/>
    <mergeCell ref="A12:G12"/>
    <mergeCell ref="A13:G13"/>
    <mergeCell ref="A33:G33"/>
    <mergeCell ref="A24:G24"/>
    <mergeCell ref="A25:G25"/>
    <mergeCell ref="A26:G26"/>
    <mergeCell ref="A27:G27"/>
    <mergeCell ref="A28:G28"/>
    <mergeCell ref="A29:G29"/>
    <mergeCell ref="A30:G30"/>
    <mergeCell ref="A31:G31"/>
    <mergeCell ref="A38:G38"/>
    <mergeCell ref="A34:G34"/>
    <mergeCell ref="A35:G35"/>
    <mergeCell ref="A36:G36"/>
    <mergeCell ref="A37:G37"/>
    <mergeCell ref="A16:G16"/>
    <mergeCell ref="A17:G17"/>
    <mergeCell ref="A18:G18"/>
    <mergeCell ref="A19:G19"/>
    <mergeCell ref="A32:G32"/>
    <mergeCell ref="A20:G20"/>
    <mergeCell ref="A21:G21"/>
    <mergeCell ref="A22:G22"/>
    <mergeCell ref="A23:G23"/>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1"/>
  <sheetViews>
    <sheetView workbookViewId="0">
      <selection activeCell="A2" sqref="A2:G2"/>
    </sheetView>
  </sheetViews>
  <sheetFormatPr baseColWidth="10" defaultColWidth="11.44140625" defaultRowHeight="13.2" x14ac:dyDescent="0.25"/>
  <cols>
    <col min="1" max="1" width="13.109375" style="38" customWidth="1"/>
    <col min="2" max="2" width="56.6640625" style="38" customWidth="1"/>
    <col min="3" max="16384" width="11.44140625" style="38"/>
  </cols>
  <sheetData>
    <row r="1" spans="1:3" ht="13.8" thickBot="1" x14ac:dyDescent="0.3">
      <c r="A1" s="43" t="s">
        <v>243</v>
      </c>
      <c r="B1" s="46">
        <v>9</v>
      </c>
      <c r="C1" s="43">
        <f>MAX($A$3:$A$11)-1</f>
        <v>8</v>
      </c>
    </row>
    <row r="2" spans="1:3" ht="13.8" thickTop="1" x14ac:dyDescent="0.25">
      <c r="A2" s="45" t="s">
        <v>37</v>
      </c>
      <c r="B2" s="47" t="s">
        <v>38</v>
      </c>
      <c r="C2" s="43" t="s">
        <v>39</v>
      </c>
    </row>
    <row r="3" spans="1:3" ht="13.8" x14ac:dyDescent="0.25">
      <c r="A3" s="42">
        <v>1</v>
      </c>
      <c r="B3" s="91" t="s">
        <v>301</v>
      </c>
      <c r="C3" s="90"/>
    </row>
    <row r="4" spans="1:3" ht="27.6" x14ac:dyDescent="0.25">
      <c r="A4" s="42">
        <v>2</v>
      </c>
      <c r="B4" s="92" t="s">
        <v>302</v>
      </c>
      <c r="C4" s="18" t="s">
        <v>41</v>
      </c>
    </row>
    <row r="5" spans="1:3" ht="13.8" x14ac:dyDescent="0.25">
      <c r="A5" s="42">
        <v>3</v>
      </c>
      <c r="B5" s="91" t="s">
        <v>248</v>
      </c>
      <c r="C5" s="18"/>
    </row>
    <row r="6" spans="1:3" ht="13.8" x14ac:dyDescent="0.25">
      <c r="A6" s="42">
        <v>4</v>
      </c>
      <c r="B6" s="91" t="s">
        <v>247</v>
      </c>
      <c r="C6" s="18"/>
    </row>
    <row r="7" spans="1:3" ht="13.8" x14ac:dyDescent="0.25">
      <c r="A7" s="42">
        <v>5</v>
      </c>
      <c r="B7" s="91" t="s">
        <v>246</v>
      </c>
      <c r="C7" s="18"/>
    </row>
    <row r="8" spans="1:3" ht="13.8" x14ac:dyDescent="0.25">
      <c r="A8" s="42">
        <v>6</v>
      </c>
      <c r="B8" s="91" t="s">
        <v>245</v>
      </c>
      <c r="C8" s="18"/>
    </row>
    <row r="9" spans="1:3" ht="13.8" x14ac:dyDescent="0.25">
      <c r="A9" s="42">
        <v>7</v>
      </c>
      <c r="B9" s="91" t="s">
        <v>312</v>
      </c>
      <c r="C9" s="18"/>
    </row>
    <row r="10" spans="1:3" ht="13.8" x14ac:dyDescent="0.25">
      <c r="A10" s="42">
        <v>8</v>
      </c>
      <c r="B10" s="91" t="s">
        <v>6</v>
      </c>
      <c r="C10" s="90"/>
    </row>
    <row r="11" spans="1:3" x14ac:dyDescent="0.25">
      <c r="A11" s="42">
        <v>9</v>
      </c>
      <c r="B11" s="48"/>
      <c r="C11" s="43"/>
    </row>
  </sheetData>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85"/>
  <sheetViews>
    <sheetView workbookViewId="0">
      <pane xSplit="1" ySplit="1" topLeftCell="B2" activePane="bottomRight" state="frozen"/>
      <selection activeCell="A2" sqref="A2:G2"/>
      <selection pane="topRight" activeCell="A2" sqref="A2:G2"/>
      <selection pane="bottomLeft" activeCell="A2" sqref="A2:G2"/>
      <selection pane="bottomRight" activeCell="A2" sqref="A2:G2"/>
    </sheetView>
  </sheetViews>
  <sheetFormatPr baseColWidth="10" defaultColWidth="11.44140625" defaultRowHeight="13.8" x14ac:dyDescent="0.25"/>
  <cols>
    <col min="1" max="1" width="16.44140625" style="74" bestFit="1" customWidth="1"/>
    <col min="2" max="2" width="54.44140625" style="74" bestFit="1" customWidth="1"/>
    <col min="3" max="3" width="6.6640625" style="75" customWidth="1"/>
    <col min="4" max="16384" width="11.44140625" style="74"/>
  </cols>
  <sheetData>
    <row r="1" spans="1:3" x14ac:dyDescent="0.25">
      <c r="A1" s="76" t="s">
        <v>241</v>
      </c>
      <c r="B1" s="76" t="s">
        <v>240</v>
      </c>
      <c r="C1" s="83"/>
    </row>
    <row r="2" spans="1:3" x14ac:dyDescent="0.25">
      <c r="A2" s="79" t="s">
        <v>239</v>
      </c>
      <c r="B2" s="78">
        <v>8</v>
      </c>
      <c r="C2" s="77"/>
    </row>
    <row r="3" spans="1:3" x14ac:dyDescent="0.25">
      <c r="A3" s="74">
        <v>1</v>
      </c>
      <c r="B3" s="74" t="s">
        <v>238</v>
      </c>
    </row>
    <row r="4" spans="1:3" x14ac:dyDescent="0.25">
      <c r="A4" s="74">
        <v>2</v>
      </c>
      <c r="B4" s="74" t="s">
        <v>237</v>
      </c>
    </row>
    <row r="5" spans="1:3" x14ac:dyDescent="0.25">
      <c r="A5" s="74">
        <v>3</v>
      </c>
      <c r="B5" s="74" t="s">
        <v>236</v>
      </c>
    </row>
    <row r="6" spans="1:3" x14ac:dyDescent="0.25">
      <c r="A6" s="74">
        <v>4</v>
      </c>
      <c r="B6" s="74" t="s">
        <v>235</v>
      </c>
    </row>
    <row r="7" spans="1:3" x14ac:dyDescent="0.25">
      <c r="A7" s="74">
        <v>5</v>
      </c>
      <c r="B7" s="74" t="s">
        <v>234</v>
      </c>
    </row>
    <row r="8" spans="1:3" x14ac:dyDescent="0.25">
      <c r="A8" s="74">
        <v>6</v>
      </c>
      <c r="B8" s="74" t="s">
        <v>233</v>
      </c>
    </row>
    <row r="9" spans="1:3" x14ac:dyDescent="0.25">
      <c r="A9" s="74">
        <v>7</v>
      </c>
      <c r="B9" s="74" t="s">
        <v>232</v>
      </c>
    </row>
    <row r="10" spans="1:3" x14ac:dyDescent="0.25">
      <c r="A10" s="74">
        <v>8</v>
      </c>
    </row>
    <row r="13" spans="1:3" x14ac:dyDescent="0.25">
      <c r="A13" s="79" t="s">
        <v>231</v>
      </c>
      <c r="B13" s="78">
        <v>15</v>
      </c>
      <c r="C13" s="77"/>
    </row>
    <row r="14" spans="1:3" x14ac:dyDescent="0.25">
      <c r="A14" s="74">
        <v>1</v>
      </c>
      <c r="B14" s="82" t="s">
        <v>230</v>
      </c>
      <c r="C14" s="80"/>
    </row>
    <row r="15" spans="1:3" x14ac:dyDescent="0.25">
      <c r="A15" s="74">
        <v>2</v>
      </c>
      <c r="B15" s="81" t="s">
        <v>229</v>
      </c>
      <c r="C15" s="80"/>
    </row>
    <row r="16" spans="1:3" x14ac:dyDescent="0.25">
      <c r="A16" s="74">
        <v>3</v>
      </c>
      <c r="B16" s="81" t="s">
        <v>228</v>
      </c>
      <c r="C16" s="80"/>
    </row>
    <row r="17" spans="1:3" x14ac:dyDescent="0.25">
      <c r="A17" s="74">
        <v>4</v>
      </c>
      <c r="B17" s="81" t="s">
        <v>227</v>
      </c>
      <c r="C17" s="80"/>
    </row>
    <row r="18" spans="1:3" x14ac:dyDescent="0.25">
      <c r="A18" s="74">
        <v>5</v>
      </c>
      <c r="B18" s="81" t="s">
        <v>226</v>
      </c>
      <c r="C18" s="80"/>
    </row>
    <row r="19" spans="1:3" x14ac:dyDescent="0.25">
      <c r="A19" s="74">
        <v>6</v>
      </c>
      <c r="B19" s="81" t="s">
        <v>225</v>
      </c>
      <c r="C19" s="80"/>
    </row>
    <row r="20" spans="1:3" x14ac:dyDescent="0.25">
      <c r="A20" s="74">
        <v>7</v>
      </c>
      <c r="B20" s="81" t="s">
        <v>224</v>
      </c>
      <c r="C20" s="80"/>
    </row>
    <row r="21" spans="1:3" x14ac:dyDescent="0.25">
      <c r="A21" s="74">
        <v>8</v>
      </c>
      <c r="B21" s="81" t="s">
        <v>223</v>
      </c>
      <c r="C21" s="80"/>
    </row>
    <row r="22" spans="1:3" x14ac:dyDescent="0.25">
      <c r="A22" s="74">
        <v>9</v>
      </c>
      <c r="B22" s="81" t="s">
        <v>222</v>
      </c>
      <c r="C22" s="80"/>
    </row>
    <row r="23" spans="1:3" x14ac:dyDescent="0.25">
      <c r="A23" s="74">
        <v>10</v>
      </c>
      <c r="B23" s="81" t="s">
        <v>221</v>
      </c>
      <c r="C23" s="80"/>
    </row>
    <row r="24" spans="1:3" x14ac:dyDescent="0.25">
      <c r="A24" s="74">
        <v>11</v>
      </c>
      <c r="B24" s="81" t="s">
        <v>220</v>
      </c>
      <c r="C24" s="80"/>
    </row>
    <row r="25" spans="1:3" x14ac:dyDescent="0.25">
      <c r="A25" s="74">
        <v>12</v>
      </c>
      <c r="B25" s="81" t="s">
        <v>219</v>
      </c>
      <c r="C25" s="80"/>
    </row>
    <row r="26" spans="1:3" x14ac:dyDescent="0.25">
      <c r="A26" s="74">
        <v>13</v>
      </c>
      <c r="B26" s="81" t="s">
        <v>282</v>
      </c>
      <c r="C26" s="80"/>
    </row>
    <row r="27" spans="1:3" x14ac:dyDescent="0.25">
      <c r="A27" s="74">
        <v>14</v>
      </c>
      <c r="B27" s="81" t="s">
        <v>218</v>
      </c>
      <c r="C27" s="80"/>
    </row>
    <row r="28" spans="1:3" x14ac:dyDescent="0.25">
      <c r="A28" s="74">
        <v>15</v>
      </c>
      <c r="B28" s="81"/>
      <c r="C28" s="80"/>
    </row>
    <row r="31" spans="1:3" x14ac:dyDescent="0.25">
      <c r="A31" s="74" t="s">
        <v>217</v>
      </c>
      <c r="B31" s="78">
        <v>6</v>
      </c>
      <c r="C31" s="77">
        <v>6</v>
      </c>
    </row>
    <row r="32" spans="1:3" x14ac:dyDescent="0.25">
      <c r="A32" s="74">
        <v>1</v>
      </c>
      <c r="B32" s="74" t="s">
        <v>216</v>
      </c>
    </row>
    <row r="33" spans="1:4" ht="16.2" x14ac:dyDescent="0.35">
      <c r="A33" s="74">
        <v>2</v>
      </c>
      <c r="B33" s="74" t="s">
        <v>215</v>
      </c>
    </row>
    <row r="34" spans="1:4" ht="16.2" x14ac:dyDescent="0.35">
      <c r="A34" s="74">
        <v>3</v>
      </c>
      <c r="B34" s="74" t="s">
        <v>214</v>
      </c>
    </row>
    <row r="35" spans="1:4" x14ac:dyDescent="0.25">
      <c r="A35" s="74">
        <v>4</v>
      </c>
      <c r="B35" s="74" t="s">
        <v>213</v>
      </c>
    </row>
    <row r="36" spans="1:4" x14ac:dyDescent="0.25">
      <c r="A36" s="74">
        <v>5</v>
      </c>
      <c r="B36" s="74" t="s">
        <v>212</v>
      </c>
    </row>
    <row r="37" spans="1:4" x14ac:dyDescent="0.25">
      <c r="A37" s="74">
        <v>6</v>
      </c>
    </row>
    <row r="40" spans="1:4" x14ac:dyDescent="0.25">
      <c r="A40" s="74" t="s">
        <v>186</v>
      </c>
      <c r="B40" s="78">
        <v>4</v>
      </c>
      <c r="C40" s="77"/>
    </row>
    <row r="41" spans="1:4" ht="16.2" x14ac:dyDescent="0.35">
      <c r="A41" s="74">
        <v>1</v>
      </c>
      <c r="B41" s="74" t="s">
        <v>211</v>
      </c>
    </row>
    <row r="42" spans="1:4" x14ac:dyDescent="0.25">
      <c r="A42" s="74">
        <v>2</v>
      </c>
      <c r="B42" s="74" t="s">
        <v>210</v>
      </c>
    </row>
    <row r="43" spans="1:4" x14ac:dyDescent="0.25">
      <c r="A43" s="74">
        <v>3</v>
      </c>
      <c r="B43" s="74" t="s">
        <v>209</v>
      </c>
    </row>
    <row r="44" spans="1:4" x14ac:dyDescent="0.25">
      <c r="A44" s="74">
        <v>4</v>
      </c>
    </row>
    <row r="47" spans="1:4" x14ac:dyDescent="0.25">
      <c r="A47" s="79" t="s">
        <v>208</v>
      </c>
      <c r="B47" s="78">
        <v>12</v>
      </c>
      <c r="C47" s="77"/>
      <c r="D47" s="74">
        <v>2019</v>
      </c>
    </row>
    <row r="48" spans="1:4" x14ac:dyDescent="0.25">
      <c r="A48" s="74">
        <v>1</v>
      </c>
      <c r="B48" s="74" t="s">
        <v>207</v>
      </c>
      <c r="D48" s="39"/>
    </row>
    <row r="49" spans="1:4" x14ac:dyDescent="0.25">
      <c r="A49" s="74">
        <v>2</v>
      </c>
      <c r="B49" s="74" t="s">
        <v>206</v>
      </c>
      <c r="D49" s="39"/>
    </row>
    <row r="50" spans="1:4" x14ac:dyDescent="0.25">
      <c r="A50" s="74">
        <v>3</v>
      </c>
      <c r="B50" s="74" t="s">
        <v>205</v>
      </c>
      <c r="D50" s="39"/>
    </row>
    <row r="51" spans="1:4" x14ac:dyDescent="0.25">
      <c r="A51" s="74">
        <v>4</v>
      </c>
      <c r="B51" s="74" t="s">
        <v>204</v>
      </c>
      <c r="D51" s="39"/>
    </row>
    <row r="52" spans="1:4" x14ac:dyDescent="0.25">
      <c r="A52" s="74">
        <v>5</v>
      </c>
      <c r="B52" s="74" t="s">
        <v>203</v>
      </c>
      <c r="D52" s="39"/>
    </row>
    <row r="53" spans="1:4" x14ac:dyDescent="0.25">
      <c r="A53" s="74">
        <v>6</v>
      </c>
      <c r="B53" s="74" t="s">
        <v>202</v>
      </c>
      <c r="D53" s="39"/>
    </row>
    <row r="54" spans="1:4" x14ac:dyDescent="0.25">
      <c r="A54" s="74">
        <v>7</v>
      </c>
      <c r="B54" s="74" t="s">
        <v>201</v>
      </c>
      <c r="D54" s="39"/>
    </row>
    <row r="55" spans="1:4" x14ac:dyDescent="0.25">
      <c r="A55" s="74">
        <v>8</v>
      </c>
      <c r="B55" s="74" t="s">
        <v>156</v>
      </c>
      <c r="D55" s="39"/>
    </row>
    <row r="56" spans="1:4" x14ac:dyDescent="0.25">
      <c r="A56" s="74">
        <v>9</v>
      </c>
      <c r="B56" s="99" t="s">
        <v>257</v>
      </c>
      <c r="D56" s="39"/>
    </row>
    <row r="57" spans="1:4" x14ac:dyDescent="0.25">
      <c r="A57" s="74">
        <v>10</v>
      </c>
      <c r="B57" s="99" t="s">
        <v>264</v>
      </c>
      <c r="D57" s="39"/>
    </row>
    <row r="58" spans="1:4" x14ac:dyDescent="0.25">
      <c r="A58" s="74">
        <v>11</v>
      </c>
      <c r="B58" s="74" t="s">
        <v>6</v>
      </c>
    </row>
    <row r="59" spans="1:4" x14ac:dyDescent="0.25">
      <c r="A59" s="74">
        <v>12</v>
      </c>
    </row>
    <row r="62" spans="1:4" x14ac:dyDescent="0.25">
      <c r="A62" s="74" t="s">
        <v>200</v>
      </c>
      <c r="B62" s="78">
        <v>23</v>
      </c>
      <c r="C62" s="77"/>
      <c r="D62" s="74">
        <v>2019</v>
      </c>
    </row>
    <row r="63" spans="1:4" x14ac:dyDescent="0.25">
      <c r="A63" s="74">
        <v>1</v>
      </c>
      <c r="B63" s="76" t="s">
        <v>265</v>
      </c>
    </row>
    <row r="64" spans="1:4" x14ac:dyDescent="0.25">
      <c r="A64" s="74">
        <v>2</v>
      </c>
      <c r="B64" s="76" t="s">
        <v>199</v>
      </c>
    </row>
    <row r="65" spans="1:2" x14ac:dyDescent="0.25">
      <c r="A65" s="74">
        <v>3</v>
      </c>
      <c r="B65" s="76" t="s">
        <v>198</v>
      </c>
    </row>
    <row r="66" spans="1:2" x14ac:dyDescent="0.25">
      <c r="A66" s="74">
        <v>4</v>
      </c>
      <c r="B66" s="76" t="s">
        <v>263</v>
      </c>
    </row>
    <row r="67" spans="1:2" x14ac:dyDescent="0.25">
      <c r="A67" s="74">
        <v>5</v>
      </c>
      <c r="B67" s="76" t="s">
        <v>192</v>
      </c>
    </row>
    <row r="68" spans="1:2" x14ac:dyDescent="0.25">
      <c r="A68" s="74">
        <v>6</v>
      </c>
      <c r="B68" s="76" t="s">
        <v>193</v>
      </c>
    </row>
    <row r="69" spans="1:2" x14ac:dyDescent="0.25">
      <c r="A69" s="74">
        <v>7</v>
      </c>
      <c r="B69" s="76" t="s">
        <v>197</v>
      </c>
    </row>
    <row r="70" spans="1:2" x14ac:dyDescent="0.25">
      <c r="A70" s="74">
        <v>8</v>
      </c>
      <c r="B70" s="76" t="s">
        <v>196</v>
      </c>
    </row>
    <row r="71" spans="1:2" x14ac:dyDescent="0.25">
      <c r="A71" s="74">
        <v>9</v>
      </c>
      <c r="B71" s="76" t="s">
        <v>195</v>
      </c>
    </row>
    <row r="72" spans="1:2" x14ac:dyDescent="0.25">
      <c r="A72" s="74">
        <v>10</v>
      </c>
      <c r="B72" s="76" t="s">
        <v>256</v>
      </c>
    </row>
    <row r="73" spans="1:2" x14ac:dyDescent="0.25">
      <c r="A73" s="74">
        <v>11</v>
      </c>
      <c r="B73" s="76" t="s">
        <v>194</v>
      </c>
    </row>
    <row r="74" spans="1:2" x14ac:dyDescent="0.25">
      <c r="A74" s="74">
        <v>12</v>
      </c>
      <c r="B74" s="74" t="s">
        <v>271</v>
      </c>
    </row>
    <row r="75" spans="1:2" x14ac:dyDescent="0.25">
      <c r="A75" s="74">
        <v>13</v>
      </c>
      <c r="B75" s="74" t="s">
        <v>266</v>
      </c>
    </row>
    <row r="76" spans="1:2" x14ac:dyDescent="0.25">
      <c r="A76" s="74">
        <v>14</v>
      </c>
      <c r="B76" s="74" t="s">
        <v>269</v>
      </c>
    </row>
    <row r="77" spans="1:2" x14ac:dyDescent="0.25">
      <c r="A77" s="74">
        <v>15</v>
      </c>
      <c r="B77" s="74" t="s">
        <v>268</v>
      </c>
    </row>
    <row r="78" spans="1:2" x14ac:dyDescent="0.25">
      <c r="A78" s="74">
        <v>16</v>
      </c>
      <c r="B78" s="74" t="s">
        <v>267</v>
      </c>
    </row>
    <row r="79" spans="1:2" x14ac:dyDescent="0.25">
      <c r="A79" s="74">
        <v>17</v>
      </c>
      <c r="B79" s="74" t="s">
        <v>266</v>
      </c>
    </row>
    <row r="80" spans="1:2" x14ac:dyDescent="0.25">
      <c r="A80" s="74">
        <v>18</v>
      </c>
      <c r="B80" s="74" t="s">
        <v>270</v>
      </c>
    </row>
    <row r="81" spans="1:2" x14ac:dyDescent="0.25">
      <c r="A81" s="74">
        <v>19</v>
      </c>
      <c r="B81" s="42" t="s">
        <v>283</v>
      </c>
    </row>
    <row r="82" spans="1:2" x14ac:dyDescent="0.25">
      <c r="A82" s="74">
        <v>20</v>
      </c>
      <c r="B82" s="42" t="s">
        <v>284</v>
      </c>
    </row>
    <row r="83" spans="1:2" x14ac:dyDescent="0.25">
      <c r="A83" s="74">
        <v>21</v>
      </c>
      <c r="B83" s="76" t="s">
        <v>309</v>
      </c>
    </row>
    <row r="84" spans="1:2" x14ac:dyDescent="0.25">
      <c r="A84" s="74">
        <v>22</v>
      </c>
      <c r="B84" s="74" t="s">
        <v>6</v>
      </c>
    </row>
    <row r="85" spans="1:2" x14ac:dyDescent="0.25">
      <c r="A85" s="74">
        <v>23</v>
      </c>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7"/>
  <dimension ref="A1:C23"/>
  <sheetViews>
    <sheetView workbookViewId="0">
      <selection activeCell="A2" sqref="A2:G2"/>
    </sheetView>
  </sheetViews>
  <sheetFormatPr baseColWidth="10" defaultColWidth="11.44140625" defaultRowHeight="13.2" x14ac:dyDescent="0.25"/>
  <cols>
    <col min="1" max="1" width="13.109375" style="38" customWidth="1"/>
    <col min="2" max="2" width="61" style="38" customWidth="1"/>
    <col min="3" max="16384" width="11.44140625" style="38"/>
  </cols>
  <sheetData>
    <row r="1" spans="1:3" ht="13.8" thickBot="1" x14ac:dyDescent="0.3">
      <c r="A1" s="43" t="s">
        <v>98</v>
      </c>
      <c r="B1" s="44">
        <v>21</v>
      </c>
      <c r="C1" s="43">
        <f>MAX($A$3:$A$23)-1</f>
        <v>20</v>
      </c>
    </row>
    <row r="2" spans="1:3" ht="13.8" thickTop="1" x14ac:dyDescent="0.25">
      <c r="A2" s="45" t="s">
        <v>37</v>
      </c>
      <c r="B2" s="45" t="s">
        <v>38</v>
      </c>
      <c r="C2" s="43" t="s">
        <v>40</v>
      </c>
    </row>
    <row r="3" spans="1:3" x14ac:dyDescent="0.25">
      <c r="A3" s="42">
        <v>1</v>
      </c>
      <c r="B3" s="42" t="s">
        <v>249</v>
      </c>
      <c r="C3" s="40"/>
    </row>
    <row r="4" spans="1:3" ht="26.4" x14ac:dyDescent="0.25">
      <c r="A4" s="42">
        <v>2</v>
      </c>
      <c r="B4" s="42" t="s">
        <v>250</v>
      </c>
      <c r="C4" s="43" t="s">
        <v>41</v>
      </c>
    </row>
    <row r="5" spans="1:3" x14ac:dyDescent="0.25">
      <c r="A5" s="42">
        <v>3</v>
      </c>
      <c r="B5" s="42" t="s">
        <v>102</v>
      </c>
      <c r="C5" s="40"/>
    </row>
    <row r="6" spans="1:3" x14ac:dyDescent="0.25">
      <c r="A6" s="42">
        <v>4</v>
      </c>
      <c r="B6" s="42" t="s">
        <v>103</v>
      </c>
      <c r="C6" s="40"/>
    </row>
    <row r="7" spans="1:3" x14ac:dyDescent="0.25">
      <c r="A7" s="42">
        <v>5</v>
      </c>
      <c r="B7" s="42" t="s">
        <v>104</v>
      </c>
      <c r="C7" s="40"/>
    </row>
    <row r="8" spans="1:3" x14ac:dyDescent="0.25">
      <c r="A8" s="42">
        <v>6</v>
      </c>
      <c r="B8" s="42" t="s">
        <v>105</v>
      </c>
      <c r="C8" s="40"/>
    </row>
    <row r="9" spans="1:3" x14ac:dyDescent="0.25">
      <c r="A9" s="42">
        <v>7</v>
      </c>
      <c r="B9" s="42" t="s">
        <v>106</v>
      </c>
      <c r="C9" s="40"/>
    </row>
    <row r="10" spans="1:3" x14ac:dyDescent="0.25">
      <c r="A10" s="42">
        <v>8</v>
      </c>
      <c r="B10" s="42" t="s">
        <v>107</v>
      </c>
      <c r="C10" s="40"/>
    </row>
    <row r="11" spans="1:3" x14ac:dyDescent="0.25">
      <c r="A11" s="42">
        <v>9</v>
      </c>
      <c r="B11" s="42" t="s">
        <v>108</v>
      </c>
      <c r="C11" s="40"/>
    </row>
    <row r="12" spans="1:3" x14ac:dyDescent="0.25">
      <c r="A12" s="42">
        <v>10</v>
      </c>
      <c r="B12" s="42" t="s">
        <v>173</v>
      </c>
      <c r="C12" s="40"/>
    </row>
    <row r="13" spans="1:3" x14ac:dyDescent="0.25">
      <c r="A13" s="42">
        <v>11</v>
      </c>
      <c r="B13" s="42" t="s">
        <v>172</v>
      </c>
      <c r="C13" s="40"/>
    </row>
    <row r="14" spans="1:3" x14ac:dyDescent="0.25">
      <c r="A14" s="42">
        <v>12</v>
      </c>
      <c r="B14" s="42" t="s">
        <v>131</v>
      </c>
      <c r="C14" s="40"/>
    </row>
    <row r="15" spans="1:3" x14ac:dyDescent="0.25">
      <c r="A15" s="42">
        <v>13</v>
      </c>
      <c r="B15" s="42" t="s">
        <v>137</v>
      </c>
      <c r="C15" s="40"/>
    </row>
    <row r="16" spans="1:3" x14ac:dyDescent="0.25">
      <c r="A16" s="42">
        <v>14</v>
      </c>
      <c r="B16" s="42" t="s">
        <v>154</v>
      </c>
      <c r="C16" s="40"/>
    </row>
    <row r="17" spans="1:3" x14ac:dyDescent="0.25">
      <c r="A17" s="42">
        <v>15</v>
      </c>
      <c r="B17" s="42" t="s">
        <v>174</v>
      </c>
      <c r="C17" s="40"/>
    </row>
    <row r="18" spans="1:3" x14ac:dyDescent="0.25">
      <c r="A18" s="42">
        <v>16</v>
      </c>
      <c r="B18" s="42" t="s">
        <v>259</v>
      </c>
      <c r="C18" s="23"/>
    </row>
    <row r="19" spans="1:3" ht="26.4" x14ac:dyDescent="0.25">
      <c r="A19" s="42">
        <v>17</v>
      </c>
      <c r="B19" s="42" t="s">
        <v>260</v>
      </c>
      <c r="C19" s="23" t="s">
        <v>41</v>
      </c>
    </row>
    <row r="20" spans="1:3" x14ac:dyDescent="0.25">
      <c r="A20" s="42">
        <v>18</v>
      </c>
      <c r="B20" s="42" t="s">
        <v>272</v>
      </c>
      <c r="C20" s="23"/>
    </row>
    <row r="21" spans="1:3" x14ac:dyDescent="0.25">
      <c r="A21" s="42">
        <v>19</v>
      </c>
      <c r="B21" s="42" t="s">
        <v>303</v>
      </c>
      <c r="C21" s="23"/>
    </row>
    <row r="22" spans="1:3" x14ac:dyDescent="0.25">
      <c r="A22" s="42">
        <v>20</v>
      </c>
      <c r="B22" s="42" t="s">
        <v>6</v>
      </c>
      <c r="C22" s="40"/>
    </row>
    <row r="23" spans="1:3" x14ac:dyDescent="0.25">
      <c r="A23" s="42">
        <v>21</v>
      </c>
      <c r="B23" s="42"/>
      <c r="C23" s="4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9"/>
  <dimension ref="A1:E23"/>
  <sheetViews>
    <sheetView workbookViewId="0">
      <selection activeCell="A2" sqref="A2:G2"/>
    </sheetView>
  </sheetViews>
  <sheetFormatPr baseColWidth="10" defaultColWidth="11.44140625" defaultRowHeight="13.2" x14ac:dyDescent="0.25"/>
  <cols>
    <col min="1" max="1" width="13.109375" style="38" customWidth="1"/>
    <col min="2" max="2" width="55.109375" style="38" customWidth="1"/>
    <col min="3" max="16384" width="11.44140625" style="38"/>
  </cols>
  <sheetData>
    <row r="1" spans="1:5" ht="13.8" thickBot="1" x14ac:dyDescent="0.3">
      <c r="A1" s="43" t="s">
        <v>99</v>
      </c>
      <c r="B1" s="44">
        <v>18</v>
      </c>
      <c r="C1" s="43">
        <f>MAX($A$3:$A$20)-1</f>
        <v>17</v>
      </c>
      <c r="E1" s="38">
        <v>2019</v>
      </c>
    </row>
    <row r="2" spans="1:5" ht="13.8" thickTop="1" x14ac:dyDescent="0.25">
      <c r="A2" s="45" t="s">
        <v>37</v>
      </c>
      <c r="B2" s="45" t="s">
        <v>38</v>
      </c>
      <c r="C2" s="43" t="s">
        <v>39</v>
      </c>
    </row>
    <row r="3" spans="1:5" x14ac:dyDescent="0.25">
      <c r="A3" s="42">
        <v>1</v>
      </c>
      <c r="B3" s="95" t="s">
        <v>307</v>
      </c>
      <c r="C3" s="96"/>
    </row>
    <row r="4" spans="1:5" ht="26.4" x14ac:dyDescent="0.25">
      <c r="A4" s="42">
        <v>2</v>
      </c>
      <c r="B4" s="97" t="s">
        <v>308</v>
      </c>
      <c r="C4" s="98" t="s">
        <v>41</v>
      </c>
    </row>
    <row r="5" spans="1:5" x14ac:dyDescent="0.25">
      <c r="A5" s="42">
        <v>3</v>
      </c>
      <c r="B5" s="42" t="s">
        <v>273</v>
      </c>
      <c r="C5" s="23"/>
    </row>
    <row r="6" spans="1:5" x14ac:dyDescent="0.25">
      <c r="A6" s="42">
        <v>4</v>
      </c>
      <c r="B6" s="42" t="s">
        <v>109</v>
      </c>
      <c r="C6" s="23"/>
    </row>
    <row r="7" spans="1:5" x14ac:dyDescent="0.25">
      <c r="A7" s="42">
        <v>5</v>
      </c>
      <c r="B7" s="42" t="s">
        <v>110</v>
      </c>
      <c r="C7" s="23"/>
    </row>
    <row r="8" spans="1:5" x14ac:dyDescent="0.25">
      <c r="A8" s="42">
        <v>6</v>
      </c>
      <c r="B8" s="42" t="s">
        <v>111</v>
      </c>
      <c r="C8" s="23"/>
    </row>
    <row r="9" spans="1:5" x14ac:dyDescent="0.25">
      <c r="A9" s="42">
        <v>7</v>
      </c>
      <c r="B9" s="42" t="s">
        <v>176</v>
      </c>
      <c r="C9" s="23"/>
    </row>
    <row r="10" spans="1:5" x14ac:dyDescent="0.25">
      <c r="A10" s="42">
        <v>8</v>
      </c>
      <c r="B10" s="42" t="s">
        <v>132</v>
      </c>
      <c r="C10" s="23"/>
    </row>
    <row r="11" spans="1:5" x14ac:dyDescent="0.25">
      <c r="A11" s="42">
        <v>9</v>
      </c>
      <c r="B11" s="42" t="s">
        <v>136</v>
      </c>
      <c r="C11" s="23"/>
    </row>
    <row r="12" spans="1:5" x14ac:dyDescent="0.25">
      <c r="A12" s="42">
        <v>10</v>
      </c>
      <c r="B12" s="42" t="s">
        <v>175</v>
      </c>
      <c r="C12" s="23"/>
    </row>
    <row r="13" spans="1:5" x14ac:dyDescent="0.25">
      <c r="A13" s="42">
        <v>11</v>
      </c>
      <c r="B13" s="42" t="s">
        <v>155</v>
      </c>
      <c r="C13" s="23"/>
    </row>
    <row r="14" spans="1:5" x14ac:dyDescent="0.25">
      <c r="A14" s="42">
        <v>12</v>
      </c>
      <c r="B14" s="42" t="s">
        <v>157</v>
      </c>
      <c r="C14" s="23"/>
    </row>
    <row r="15" spans="1:5" x14ac:dyDescent="0.25">
      <c r="A15" s="42">
        <v>13</v>
      </c>
      <c r="B15" s="42" t="s">
        <v>156</v>
      </c>
      <c r="C15" s="23"/>
    </row>
    <row r="16" spans="1:5" x14ac:dyDescent="0.25">
      <c r="A16" s="42">
        <v>14</v>
      </c>
      <c r="B16" s="42" t="s">
        <v>259</v>
      </c>
      <c r="C16" s="23"/>
    </row>
    <row r="17" spans="1:3" ht="26.4" x14ac:dyDescent="0.25">
      <c r="A17" s="42">
        <v>15</v>
      </c>
      <c r="B17" s="42" t="s">
        <v>260</v>
      </c>
      <c r="C17" s="23" t="s">
        <v>41</v>
      </c>
    </row>
    <row r="18" spans="1:3" x14ac:dyDescent="0.25">
      <c r="A18" s="42">
        <v>16</v>
      </c>
      <c r="B18" s="42" t="s">
        <v>281</v>
      </c>
      <c r="C18" s="23"/>
    </row>
    <row r="19" spans="1:3" x14ac:dyDescent="0.25">
      <c r="A19" s="42">
        <v>17</v>
      </c>
      <c r="B19" s="42" t="s">
        <v>6</v>
      </c>
      <c r="C19" s="43"/>
    </row>
    <row r="20" spans="1:3" x14ac:dyDescent="0.25">
      <c r="A20" s="42">
        <v>18</v>
      </c>
      <c r="B20" s="42"/>
      <c r="C20" s="43"/>
    </row>
    <row r="21" spans="1:3" x14ac:dyDescent="0.25">
      <c r="B21" s="42"/>
    </row>
    <row r="22" spans="1:3" x14ac:dyDescent="0.25">
      <c r="B22" s="42"/>
    </row>
    <row r="23" spans="1:3" x14ac:dyDescent="0.25">
      <c r="B23" s="4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0"/>
  <dimension ref="A1:D19"/>
  <sheetViews>
    <sheetView workbookViewId="0">
      <selection activeCell="A2" sqref="A2:G2"/>
    </sheetView>
  </sheetViews>
  <sheetFormatPr baseColWidth="10" defaultColWidth="11.44140625" defaultRowHeight="13.2" x14ac:dyDescent="0.25"/>
  <cols>
    <col min="1" max="1" width="13.109375" style="38" customWidth="1"/>
    <col min="2" max="2" width="64.33203125" style="38" customWidth="1"/>
    <col min="3" max="16384" width="11.44140625" style="38"/>
  </cols>
  <sheetData>
    <row r="1" spans="1:4" ht="13.8" thickBot="1" x14ac:dyDescent="0.3">
      <c r="A1" s="43" t="s">
        <v>112</v>
      </c>
      <c r="B1" s="44">
        <v>17</v>
      </c>
      <c r="C1" s="43">
        <f>MAX($A$3:$A$19)-1</f>
        <v>16</v>
      </c>
    </row>
    <row r="2" spans="1:4" ht="13.8" thickTop="1" x14ac:dyDescent="0.25">
      <c r="A2" s="45" t="s">
        <v>37</v>
      </c>
      <c r="B2" s="45" t="s">
        <v>38</v>
      </c>
      <c r="C2" s="43" t="s">
        <v>39</v>
      </c>
    </row>
    <row r="3" spans="1:4" x14ac:dyDescent="0.25">
      <c r="A3" s="42">
        <v>1</v>
      </c>
      <c r="B3" s="42" t="s">
        <v>251</v>
      </c>
      <c r="C3" s="40"/>
    </row>
    <row r="4" spans="1:4" x14ac:dyDescent="0.25">
      <c r="A4" s="42">
        <v>2</v>
      </c>
      <c r="B4" s="42" t="s">
        <v>252</v>
      </c>
      <c r="C4" s="43" t="s">
        <v>41</v>
      </c>
      <c r="D4" s="18"/>
    </row>
    <row r="5" spans="1:4" x14ac:dyDescent="0.25">
      <c r="A5" s="42">
        <v>3</v>
      </c>
      <c r="B5" s="42" t="s">
        <v>149</v>
      </c>
      <c r="C5" s="23"/>
      <c r="D5" s="18"/>
    </row>
    <row r="6" spans="1:4" x14ac:dyDescent="0.25">
      <c r="A6" s="42">
        <v>4</v>
      </c>
      <c r="B6" s="42" t="s">
        <v>150</v>
      </c>
      <c r="C6" s="43" t="s">
        <v>41</v>
      </c>
      <c r="D6" s="18"/>
    </row>
    <row r="7" spans="1:4" x14ac:dyDescent="0.25">
      <c r="A7" s="42">
        <v>5</v>
      </c>
      <c r="B7" s="42" t="s">
        <v>113</v>
      </c>
      <c r="C7" s="23"/>
      <c r="D7" s="18"/>
    </row>
    <row r="8" spans="1:4" x14ac:dyDescent="0.25">
      <c r="A8" s="42">
        <v>6</v>
      </c>
      <c r="B8" s="42" t="s">
        <v>114</v>
      </c>
      <c r="C8" s="23"/>
      <c r="D8" s="18"/>
    </row>
    <row r="9" spans="1:4" x14ac:dyDescent="0.25">
      <c r="A9" s="42">
        <v>7</v>
      </c>
      <c r="B9" s="42" t="s">
        <v>151</v>
      </c>
      <c r="C9" s="23"/>
      <c r="D9" s="18"/>
    </row>
    <row r="10" spans="1:4" x14ac:dyDescent="0.25">
      <c r="A10" s="42">
        <v>8</v>
      </c>
      <c r="B10" s="42" t="s">
        <v>152</v>
      </c>
      <c r="C10" s="23" t="s">
        <v>41</v>
      </c>
      <c r="D10" s="18"/>
    </row>
    <row r="11" spans="1:4" x14ac:dyDescent="0.25">
      <c r="A11" s="42">
        <v>9</v>
      </c>
      <c r="B11" s="42" t="s">
        <v>115</v>
      </c>
      <c r="C11" s="23"/>
      <c r="D11" s="18"/>
    </row>
    <row r="12" spans="1:4" x14ac:dyDescent="0.25">
      <c r="A12" s="42">
        <v>10</v>
      </c>
      <c r="B12" s="42" t="s">
        <v>116</v>
      </c>
      <c r="C12" s="23"/>
      <c r="D12" s="18"/>
    </row>
    <row r="13" spans="1:4" x14ac:dyDescent="0.25">
      <c r="A13" s="42">
        <v>11</v>
      </c>
      <c r="B13" s="42" t="s">
        <v>156</v>
      </c>
      <c r="C13" s="23"/>
      <c r="D13" s="18"/>
    </row>
    <row r="14" spans="1:4" x14ac:dyDescent="0.25">
      <c r="A14" s="42">
        <v>12</v>
      </c>
      <c r="B14" s="42" t="s">
        <v>274</v>
      </c>
      <c r="C14" s="23"/>
      <c r="D14" s="18"/>
    </row>
    <row r="15" spans="1:4" x14ac:dyDescent="0.25">
      <c r="A15" s="42">
        <v>13</v>
      </c>
      <c r="B15" s="42" t="s">
        <v>169</v>
      </c>
      <c r="C15" s="23"/>
      <c r="D15" s="18"/>
    </row>
    <row r="16" spans="1:4" x14ac:dyDescent="0.25">
      <c r="A16" s="42">
        <v>14</v>
      </c>
      <c r="B16" s="42" t="s">
        <v>259</v>
      </c>
      <c r="C16" s="23"/>
      <c r="D16" s="18"/>
    </row>
    <row r="17" spans="1:4" x14ac:dyDescent="0.25">
      <c r="A17" s="42">
        <v>15</v>
      </c>
      <c r="B17" s="42" t="s">
        <v>260</v>
      </c>
      <c r="C17" s="23" t="s">
        <v>41</v>
      </c>
      <c r="D17" s="18"/>
    </row>
    <row r="18" spans="1:4" x14ac:dyDescent="0.25">
      <c r="A18" s="42">
        <v>16</v>
      </c>
      <c r="B18" s="42" t="s">
        <v>6</v>
      </c>
      <c r="C18" s="43"/>
      <c r="D18" s="18"/>
    </row>
    <row r="19" spans="1:4" x14ac:dyDescent="0.25">
      <c r="A19" s="42">
        <v>17</v>
      </c>
      <c r="B19" s="43"/>
      <c r="C19" s="4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1"/>
  <dimension ref="A1:C15"/>
  <sheetViews>
    <sheetView workbookViewId="0">
      <selection activeCell="A2" sqref="A2:G2"/>
    </sheetView>
  </sheetViews>
  <sheetFormatPr baseColWidth="10" defaultColWidth="11.44140625" defaultRowHeight="13.2" x14ac:dyDescent="0.25"/>
  <cols>
    <col min="1" max="1" width="13.109375" style="38" customWidth="1"/>
    <col min="2" max="2" width="56.6640625" style="38" customWidth="1"/>
    <col min="3" max="16384" width="11.44140625" style="38"/>
  </cols>
  <sheetData>
    <row r="1" spans="1:3" ht="13.8" thickBot="1" x14ac:dyDescent="0.3">
      <c r="A1" s="43" t="s">
        <v>96</v>
      </c>
      <c r="B1" s="46">
        <v>13</v>
      </c>
      <c r="C1" s="43">
        <f>MAX($A$3:$A$15)-1</f>
        <v>12</v>
      </c>
    </row>
    <row r="2" spans="1:3" ht="13.8" thickTop="1" x14ac:dyDescent="0.25">
      <c r="A2" s="45" t="s">
        <v>37</v>
      </c>
      <c r="B2" s="47" t="s">
        <v>38</v>
      </c>
      <c r="C2" s="43" t="s">
        <v>39</v>
      </c>
    </row>
    <row r="3" spans="1:3" x14ac:dyDescent="0.25">
      <c r="A3" s="42">
        <v>1</v>
      </c>
      <c r="B3" s="26" t="s">
        <v>261</v>
      </c>
      <c r="C3" s="40"/>
    </row>
    <row r="4" spans="1:3" ht="26.4" x14ac:dyDescent="0.25">
      <c r="A4" s="42">
        <v>2</v>
      </c>
      <c r="B4" s="26" t="s">
        <v>262</v>
      </c>
      <c r="C4" s="43" t="s">
        <v>41</v>
      </c>
    </row>
    <row r="5" spans="1:3" x14ac:dyDescent="0.25">
      <c r="A5" s="42">
        <v>3</v>
      </c>
      <c r="B5" s="26" t="s">
        <v>117</v>
      </c>
      <c r="C5" s="23"/>
    </row>
    <row r="6" spans="1:3" x14ac:dyDescent="0.25">
      <c r="A6" s="42">
        <v>4</v>
      </c>
      <c r="B6" s="26" t="s">
        <v>118</v>
      </c>
      <c r="C6" s="42"/>
    </row>
    <row r="7" spans="1:3" x14ac:dyDescent="0.25">
      <c r="A7" s="42">
        <v>5</v>
      </c>
      <c r="B7" s="26" t="s">
        <v>119</v>
      </c>
      <c r="C7" s="23"/>
    </row>
    <row r="8" spans="1:3" x14ac:dyDescent="0.25">
      <c r="A8" s="42">
        <v>6</v>
      </c>
      <c r="B8" s="26" t="s">
        <v>177</v>
      </c>
      <c r="C8" s="23"/>
    </row>
    <row r="9" spans="1:3" ht="26.4" x14ac:dyDescent="0.25">
      <c r="A9" s="42">
        <v>7</v>
      </c>
      <c r="B9" s="26" t="s">
        <v>133</v>
      </c>
      <c r="C9" s="23"/>
    </row>
    <row r="10" spans="1:3" x14ac:dyDescent="0.25">
      <c r="A10" s="42">
        <v>8</v>
      </c>
      <c r="B10" s="26" t="s">
        <v>158</v>
      </c>
      <c r="C10" s="23"/>
    </row>
    <row r="11" spans="1:3" x14ac:dyDescent="0.25">
      <c r="A11" s="42">
        <v>9</v>
      </c>
      <c r="B11" s="26" t="s">
        <v>159</v>
      </c>
      <c r="C11" s="23"/>
    </row>
    <row r="12" spans="1:3" x14ac:dyDescent="0.25">
      <c r="A12" s="42">
        <v>10</v>
      </c>
      <c r="B12" s="26" t="s">
        <v>156</v>
      </c>
      <c r="C12" s="23"/>
    </row>
    <row r="13" spans="1:3" x14ac:dyDescent="0.25">
      <c r="A13" s="42">
        <v>11</v>
      </c>
      <c r="B13" s="26" t="s">
        <v>242</v>
      </c>
      <c r="C13" s="23"/>
    </row>
    <row r="14" spans="1:3" x14ac:dyDescent="0.25">
      <c r="A14" s="42">
        <v>12</v>
      </c>
      <c r="B14" s="26" t="s">
        <v>6</v>
      </c>
      <c r="C14" s="40"/>
    </row>
    <row r="15" spans="1:3" x14ac:dyDescent="0.25">
      <c r="A15" s="42">
        <v>13</v>
      </c>
      <c r="B15" s="48"/>
      <c r="C15" s="4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2"/>
  <dimension ref="A1:C22"/>
  <sheetViews>
    <sheetView workbookViewId="0">
      <selection activeCell="A2" sqref="A2:G2"/>
    </sheetView>
  </sheetViews>
  <sheetFormatPr baseColWidth="10" defaultColWidth="11.44140625" defaultRowHeight="13.2" x14ac:dyDescent="0.25"/>
  <cols>
    <col min="1" max="1" width="13.109375" style="38" customWidth="1"/>
    <col min="2" max="2" width="62" style="38" customWidth="1"/>
    <col min="3" max="16384" width="11.44140625" style="38"/>
  </cols>
  <sheetData>
    <row r="1" spans="1:3" ht="13.8" thickBot="1" x14ac:dyDescent="0.3">
      <c r="A1" s="43" t="s">
        <v>101</v>
      </c>
      <c r="B1" s="44">
        <v>20</v>
      </c>
      <c r="C1" s="43">
        <f>MAX($A$3:$A$41)-1</f>
        <v>19</v>
      </c>
    </row>
    <row r="2" spans="1:3" ht="13.8" thickTop="1" x14ac:dyDescent="0.25">
      <c r="A2" s="45" t="s">
        <v>37</v>
      </c>
      <c r="B2" s="45" t="s">
        <v>38</v>
      </c>
      <c r="C2" s="43" t="s">
        <v>39</v>
      </c>
    </row>
    <row r="3" spans="1:3" x14ac:dyDescent="0.25">
      <c r="A3" s="42">
        <v>1</v>
      </c>
      <c r="B3" s="42" t="s">
        <v>147</v>
      </c>
      <c r="C3" s="40"/>
    </row>
    <row r="4" spans="1:3" ht="26.4" x14ac:dyDescent="0.25">
      <c r="A4" s="42">
        <v>2</v>
      </c>
      <c r="B4" s="42" t="s">
        <v>253</v>
      </c>
      <c r="C4" s="43" t="s">
        <v>41</v>
      </c>
    </row>
    <row r="5" spans="1:3" x14ac:dyDescent="0.25">
      <c r="A5" s="42">
        <v>3</v>
      </c>
      <c r="B5" s="42" t="s">
        <v>275</v>
      </c>
      <c r="C5" s="40"/>
    </row>
    <row r="6" spans="1:3" x14ac:dyDescent="0.25">
      <c r="A6" s="42">
        <v>4</v>
      </c>
      <c r="B6" s="42" t="s">
        <v>276</v>
      </c>
      <c r="C6" s="43" t="s">
        <v>41</v>
      </c>
    </row>
    <row r="7" spans="1:3" x14ac:dyDescent="0.25">
      <c r="A7" s="42">
        <v>5</v>
      </c>
      <c r="B7" s="42" t="s">
        <v>120</v>
      </c>
      <c r="C7" s="23"/>
    </row>
    <row r="8" spans="1:3" x14ac:dyDescent="0.25">
      <c r="A8" s="42">
        <v>6</v>
      </c>
      <c r="B8" s="42" t="s">
        <v>121</v>
      </c>
      <c r="C8" s="23"/>
    </row>
    <row r="9" spans="1:3" x14ac:dyDescent="0.25">
      <c r="A9" s="42">
        <v>7</v>
      </c>
      <c r="B9" s="42" t="s">
        <v>122</v>
      </c>
      <c r="C9" s="23"/>
    </row>
    <row r="10" spans="1:3" x14ac:dyDescent="0.25">
      <c r="A10" s="42">
        <v>8</v>
      </c>
      <c r="B10" s="42" t="s">
        <v>123</v>
      </c>
      <c r="C10" s="23"/>
    </row>
    <row r="11" spans="1:3" x14ac:dyDescent="0.25">
      <c r="A11" s="42">
        <v>9</v>
      </c>
      <c r="B11" s="42" t="s">
        <v>124</v>
      </c>
      <c r="C11" s="23"/>
    </row>
    <row r="12" spans="1:3" x14ac:dyDescent="0.25">
      <c r="A12" s="42">
        <v>10</v>
      </c>
      <c r="B12" s="42" t="s">
        <v>148</v>
      </c>
      <c r="C12" s="23"/>
    </row>
    <row r="13" spans="1:3" x14ac:dyDescent="0.25">
      <c r="A13" s="42">
        <v>11</v>
      </c>
      <c r="B13" s="42" t="s">
        <v>178</v>
      </c>
      <c r="C13" s="23"/>
    </row>
    <row r="14" spans="1:3" x14ac:dyDescent="0.25">
      <c r="A14" s="42">
        <v>12</v>
      </c>
      <c r="B14" s="42" t="s">
        <v>277</v>
      </c>
      <c r="C14" s="23"/>
    </row>
    <row r="15" spans="1:3" x14ac:dyDescent="0.25">
      <c r="A15" s="42">
        <v>13</v>
      </c>
      <c r="B15" s="42" t="s">
        <v>138</v>
      </c>
      <c r="C15" s="23"/>
    </row>
    <row r="16" spans="1:3" x14ac:dyDescent="0.25">
      <c r="A16" s="42">
        <v>14</v>
      </c>
      <c r="B16" s="42" t="s">
        <v>160</v>
      </c>
      <c r="C16" s="23"/>
    </row>
    <row r="17" spans="1:3" x14ac:dyDescent="0.25">
      <c r="A17" s="42">
        <v>15</v>
      </c>
      <c r="B17" s="42" t="s">
        <v>161</v>
      </c>
      <c r="C17" s="23"/>
    </row>
    <row r="18" spans="1:3" x14ac:dyDescent="0.25">
      <c r="A18" s="42">
        <v>16</v>
      </c>
      <c r="B18" s="42" t="s">
        <v>156</v>
      </c>
      <c r="C18" s="23"/>
    </row>
    <row r="19" spans="1:3" x14ac:dyDescent="0.25">
      <c r="A19" s="42">
        <v>17</v>
      </c>
      <c r="B19" s="42" t="s">
        <v>304</v>
      </c>
      <c r="C19" s="23"/>
    </row>
    <row r="20" spans="1:3" x14ac:dyDescent="0.25">
      <c r="A20" s="42">
        <v>18</v>
      </c>
      <c r="B20" s="42" t="s">
        <v>311</v>
      </c>
      <c r="C20" s="23"/>
    </row>
    <row r="21" spans="1:3" x14ac:dyDescent="0.25">
      <c r="A21" s="42">
        <v>19</v>
      </c>
      <c r="B21" s="42" t="s">
        <v>6</v>
      </c>
      <c r="C21" s="40"/>
    </row>
    <row r="22" spans="1:3" x14ac:dyDescent="0.25">
      <c r="A22" s="42">
        <v>20</v>
      </c>
      <c r="B22" s="43"/>
      <c r="C22" s="4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3"/>
  <dimension ref="A1:D19"/>
  <sheetViews>
    <sheetView workbookViewId="0">
      <selection activeCell="A2" sqref="A2:G2"/>
    </sheetView>
  </sheetViews>
  <sheetFormatPr baseColWidth="10" defaultColWidth="11.44140625" defaultRowHeight="13.2" x14ac:dyDescent="0.25"/>
  <cols>
    <col min="1" max="1" width="13.109375" style="38" customWidth="1"/>
    <col min="2" max="2" width="55.109375" style="38" customWidth="1"/>
    <col min="3" max="16384" width="11.44140625" style="38"/>
  </cols>
  <sheetData>
    <row r="1" spans="1:4" ht="13.8" thickBot="1" x14ac:dyDescent="0.3">
      <c r="A1" s="43" t="s">
        <v>97</v>
      </c>
      <c r="B1" s="44">
        <v>17</v>
      </c>
      <c r="C1" s="43">
        <f>MAX($A$3:$A$19)-1</f>
        <v>16</v>
      </c>
      <c r="D1" s="38">
        <v>2019</v>
      </c>
    </row>
    <row r="2" spans="1:4" ht="13.8" thickTop="1" x14ac:dyDescent="0.25">
      <c r="A2" s="45" t="s">
        <v>37</v>
      </c>
      <c r="B2" s="45" t="s">
        <v>38</v>
      </c>
      <c r="C2" s="43" t="s">
        <v>39</v>
      </c>
    </row>
    <row r="3" spans="1:4" ht="13.8" x14ac:dyDescent="0.25">
      <c r="A3" s="42">
        <v>1</v>
      </c>
      <c r="B3" s="42" t="s">
        <v>146</v>
      </c>
      <c r="C3" s="40"/>
      <c r="D3"/>
    </row>
    <row r="4" spans="1:4" ht="13.8" x14ac:dyDescent="0.25">
      <c r="A4" s="42">
        <v>2</v>
      </c>
      <c r="B4" s="42" t="s">
        <v>145</v>
      </c>
      <c r="C4" s="43" t="s">
        <v>41</v>
      </c>
      <c r="D4"/>
    </row>
    <row r="5" spans="1:4" ht="13.8" x14ac:dyDescent="0.25">
      <c r="A5" s="42">
        <v>3</v>
      </c>
      <c r="B5" s="42" t="s">
        <v>275</v>
      </c>
      <c r="C5" s="40"/>
      <c r="D5"/>
    </row>
    <row r="6" spans="1:4" ht="26.4" x14ac:dyDescent="0.25">
      <c r="A6" s="42">
        <v>4</v>
      </c>
      <c r="B6" s="42" t="s">
        <v>276</v>
      </c>
      <c r="C6" s="43" t="s">
        <v>41</v>
      </c>
      <c r="D6"/>
    </row>
    <row r="7" spans="1:4" ht="13.8" x14ac:dyDescent="0.25">
      <c r="A7" s="42">
        <v>5</v>
      </c>
      <c r="B7" s="42" t="s">
        <v>170</v>
      </c>
      <c r="C7" s="40"/>
      <c r="D7"/>
    </row>
    <row r="8" spans="1:4" ht="13.8" x14ac:dyDescent="0.25">
      <c r="A8" s="42">
        <v>6</v>
      </c>
      <c r="B8" s="42" t="s">
        <v>171</v>
      </c>
      <c r="C8" s="43" t="s">
        <v>41</v>
      </c>
      <c r="D8"/>
    </row>
    <row r="9" spans="1:4" ht="13.8" x14ac:dyDescent="0.25">
      <c r="A9" s="42">
        <v>7</v>
      </c>
      <c r="B9" s="42" t="s">
        <v>125</v>
      </c>
      <c r="C9" s="23"/>
      <c r="D9"/>
    </row>
    <row r="10" spans="1:4" ht="13.8" x14ac:dyDescent="0.25">
      <c r="A10" s="42">
        <v>8</v>
      </c>
      <c r="B10" s="42" t="s">
        <v>126</v>
      </c>
      <c r="C10" s="23"/>
      <c r="D10"/>
    </row>
    <row r="11" spans="1:4" ht="13.8" x14ac:dyDescent="0.25">
      <c r="A11" s="42">
        <v>9</v>
      </c>
      <c r="B11" s="42" t="s">
        <v>127</v>
      </c>
      <c r="C11" s="23"/>
      <c r="D11"/>
    </row>
    <row r="12" spans="1:4" ht="13.8" x14ac:dyDescent="0.25">
      <c r="A12" s="42">
        <v>10</v>
      </c>
      <c r="B12" s="42" t="s">
        <v>128</v>
      </c>
      <c r="C12" s="23"/>
      <c r="D12"/>
    </row>
    <row r="13" spans="1:4" ht="13.8" x14ac:dyDescent="0.25">
      <c r="A13" s="42">
        <v>11</v>
      </c>
      <c r="B13" s="42" t="s">
        <v>129</v>
      </c>
      <c r="C13" s="23"/>
      <c r="D13"/>
    </row>
    <row r="14" spans="1:4" ht="13.8" x14ac:dyDescent="0.25">
      <c r="A14" s="42">
        <v>12</v>
      </c>
      <c r="B14" s="42" t="s">
        <v>134</v>
      </c>
      <c r="C14" s="23"/>
      <c r="D14"/>
    </row>
    <row r="15" spans="1:4" ht="13.8" x14ac:dyDescent="0.25">
      <c r="A15" s="42">
        <v>13</v>
      </c>
      <c r="B15" s="42" t="s">
        <v>135</v>
      </c>
      <c r="C15" s="23"/>
      <c r="D15"/>
    </row>
    <row r="16" spans="1:4" ht="13.8" x14ac:dyDescent="0.25">
      <c r="A16" s="42">
        <v>14</v>
      </c>
      <c r="B16" s="42" t="s">
        <v>162</v>
      </c>
      <c r="C16" s="23"/>
      <c r="D16"/>
    </row>
    <row r="17" spans="1:4" ht="13.8" x14ac:dyDescent="0.25">
      <c r="A17" s="42">
        <v>15</v>
      </c>
      <c r="B17" s="42" t="s">
        <v>156</v>
      </c>
      <c r="C17" s="43"/>
      <c r="D17"/>
    </row>
    <row r="18" spans="1:4" x14ac:dyDescent="0.25">
      <c r="A18" s="42">
        <v>16</v>
      </c>
      <c r="B18" s="42" t="s">
        <v>6</v>
      </c>
      <c r="C18" s="40"/>
    </row>
    <row r="19" spans="1:4" x14ac:dyDescent="0.25">
      <c r="A19" s="42">
        <v>17</v>
      </c>
      <c r="B19" s="43"/>
      <c r="C19" s="4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4"/>
  <dimension ref="A1:C23"/>
  <sheetViews>
    <sheetView workbookViewId="0">
      <selection activeCell="A2" sqref="A2:G2"/>
    </sheetView>
  </sheetViews>
  <sheetFormatPr baseColWidth="10" defaultColWidth="11.44140625" defaultRowHeight="13.2" x14ac:dyDescent="0.25"/>
  <cols>
    <col min="1" max="1" width="13.109375" style="38" customWidth="1"/>
    <col min="2" max="2" width="54.44140625" style="38" bestFit="1" customWidth="1"/>
    <col min="3" max="16384" width="11.44140625" style="38"/>
  </cols>
  <sheetData>
    <row r="1" spans="1:3" ht="13.8" thickBot="1" x14ac:dyDescent="0.3">
      <c r="A1" s="43" t="s">
        <v>45</v>
      </c>
      <c r="B1" s="46">
        <v>21</v>
      </c>
      <c r="C1" s="43">
        <f>MAX($A$3:$A$23)-1</f>
        <v>20</v>
      </c>
    </row>
    <row r="2" spans="1:3" ht="13.8" thickTop="1" x14ac:dyDescent="0.25">
      <c r="A2" s="45" t="s">
        <v>37</v>
      </c>
      <c r="B2" s="47" t="s">
        <v>38</v>
      </c>
      <c r="C2" s="43" t="s">
        <v>39</v>
      </c>
    </row>
    <row r="3" spans="1:3" x14ac:dyDescent="0.25">
      <c r="A3" s="42">
        <v>1</v>
      </c>
      <c r="B3" s="26" t="s">
        <v>141</v>
      </c>
      <c r="C3" s="41"/>
    </row>
    <row r="4" spans="1:3" ht="26.4" x14ac:dyDescent="0.25">
      <c r="A4" s="42">
        <v>2</v>
      </c>
      <c r="B4" s="26" t="s">
        <v>140</v>
      </c>
      <c r="C4" s="23" t="s">
        <v>41</v>
      </c>
    </row>
    <row r="5" spans="1:3" x14ac:dyDescent="0.25">
      <c r="A5" s="42">
        <v>3</v>
      </c>
      <c r="B5" s="26" t="s">
        <v>142</v>
      </c>
      <c r="C5" s="23"/>
    </row>
    <row r="6" spans="1:3" x14ac:dyDescent="0.25">
      <c r="A6" s="42">
        <v>4</v>
      </c>
      <c r="B6" s="26" t="s">
        <v>143</v>
      </c>
      <c r="C6" s="23" t="s">
        <v>41</v>
      </c>
    </row>
    <row r="7" spans="1:3" x14ac:dyDescent="0.25">
      <c r="A7" s="42">
        <v>5</v>
      </c>
      <c r="B7" s="42" t="s">
        <v>275</v>
      </c>
      <c r="C7" s="23"/>
    </row>
    <row r="8" spans="1:3" ht="26.4" x14ac:dyDescent="0.25">
      <c r="A8" s="42">
        <v>6</v>
      </c>
      <c r="B8" s="42" t="s">
        <v>276</v>
      </c>
      <c r="C8" s="26" t="s">
        <v>41</v>
      </c>
    </row>
    <row r="9" spans="1:3" x14ac:dyDescent="0.25">
      <c r="A9" s="42">
        <v>7</v>
      </c>
      <c r="B9" s="26" t="s">
        <v>278</v>
      </c>
      <c r="C9" s="26"/>
    </row>
    <row r="10" spans="1:3" x14ac:dyDescent="0.25">
      <c r="A10" s="42">
        <v>8</v>
      </c>
      <c r="B10" s="26" t="s">
        <v>279</v>
      </c>
      <c r="C10" s="23" t="s">
        <v>41</v>
      </c>
    </row>
    <row r="11" spans="1:3" ht="26.4" x14ac:dyDescent="0.25">
      <c r="A11" s="42">
        <v>9</v>
      </c>
      <c r="B11" s="26" t="s">
        <v>139</v>
      </c>
      <c r="C11" s="23"/>
    </row>
    <row r="12" spans="1:3" x14ac:dyDescent="0.25">
      <c r="A12" s="42">
        <v>10</v>
      </c>
      <c r="B12" s="26" t="s">
        <v>48</v>
      </c>
      <c r="C12" s="23"/>
    </row>
    <row r="13" spans="1:3" x14ac:dyDescent="0.25">
      <c r="A13" s="42">
        <v>11</v>
      </c>
      <c r="B13" s="26" t="s">
        <v>130</v>
      </c>
      <c r="C13" s="23"/>
    </row>
    <row r="14" spans="1:3" x14ac:dyDescent="0.25">
      <c r="A14" s="42">
        <v>12</v>
      </c>
      <c r="B14" s="26" t="s">
        <v>166</v>
      </c>
      <c r="C14" s="23"/>
    </row>
    <row r="15" spans="1:3" x14ac:dyDescent="0.25">
      <c r="A15" s="42">
        <v>13</v>
      </c>
      <c r="B15" s="26" t="s">
        <v>144</v>
      </c>
      <c r="C15" s="23" t="s">
        <v>41</v>
      </c>
    </row>
    <row r="16" spans="1:3" ht="26.4" x14ac:dyDescent="0.25">
      <c r="A16" s="42">
        <v>14</v>
      </c>
      <c r="B16" s="26" t="s">
        <v>163</v>
      </c>
      <c r="C16" s="26"/>
    </row>
    <row r="17" spans="1:3" x14ac:dyDescent="0.25">
      <c r="A17" s="42">
        <v>15</v>
      </c>
      <c r="B17" s="26" t="s">
        <v>156</v>
      </c>
      <c r="C17" s="26"/>
    </row>
    <row r="18" spans="1:3" x14ac:dyDescent="0.25">
      <c r="A18" s="42">
        <v>16</v>
      </c>
      <c r="B18" s="26" t="s">
        <v>179</v>
      </c>
      <c r="C18" s="26"/>
    </row>
    <row r="19" spans="1:3" x14ac:dyDescent="0.25">
      <c r="A19" s="42">
        <v>17</v>
      </c>
      <c r="B19" s="26" t="s">
        <v>280</v>
      </c>
      <c r="C19" s="26"/>
    </row>
    <row r="20" spans="1:3" x14ac:dyDescent="0.25">
      <c r="A20" s="42">
        <v>18</v>
      </c>
      <c r="B20" s="26" t="s">
        <v>305</v>
      </c>
      <c r="C20" s="26"/>
    </row>
    <row r="21" spans="1:3" x14ac:dyDescent="0.25">
      <c r="A21" s="42">
        <v>19</v>
      </c>
      <c r="B21" s="26" t="s">
        <v>310</v>
      </c>
      <c r="C21" s="26"/>
    </row>
    <row r="22" spans="1:3" x14ac:dyDescent="0.25">
      <c r="A22" s="42">
        <v>20</v>
      </c>
      <c r="B22" s="26" t="s">
        <v>6</v>
      </c>
      <c r="C22" s="40"/>
    </row>
    <row r="23" spans="1:3" x14ac:dyDescent="0.25">
      <c r="A23" s="42">
        <v>21</v>
      </c>
      <c r="B23" s="48"/>
      <c r="C23" s="4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44140625" defaultRowHeight="13.8" x14ac:dyDescent="0.25"/>
  <cols>
    <col min="1" max="16384" width="11.44140625" style="53"/>
  </cols>
  <sheetData/>
  <sheetProtection algorithmName="SHA-512" hashValue="/mQwgrW1agx4NYrQN8ghavrygX0Ri1y2HOp8nbMYaOb9FDu4mF50P607ohpePeKzE7NmN1/yXCvjQ2438BWdSA==" saltValue="sv57HjzqbaAkGxWtGk2iqA=="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E18"/>
  <sheetViews>
    <sheetView workbookViewId="0">
      <selection sqref="A1:C1"/>
    </sheetView>
  </sheetViews>
  <sheetFormatPr baseColWidth="10" defaultColWidth="11.44140625" defaultRowHeight="15.6" x14ac:dyDescent="0.3"/>
  <cols>
    <col min="1" max="3" width="27.6640625" style="5" customWidth="1"/>
    <col min="4" max="16384" width="11.44140625" style="5"/>
  </cols>
  <sheetData>
    <row r="1" spans="1:5" ht="27.75" customHeight="1" x14ac:dyDescent="0.3">
      <c r="A1" s="124" t="s">
        <v>50</v>
      </c>
      <c r="B1" s="124"/>
      <c r="C1" s="124"/>
    </row>
    <row r="2" spans="1:5" ht="54" customHeight="1" x14ac:dyDescent="0.3">
      <c r="A2" s="123" t="s">
        <v>79</v>
      </c>
      <c r="B2" s="123"/>
      <c r="C2" s="123"/>
    </row>
    <row r="3" spans="1:5" ht="98.4" customHeight="1" x14ac:dyDescent="0.3">
      <c r="A3" s="118" t="s">
        <v>43</v>
      </c>
      <c r="B3" s="118"/>
      <c r="C3" s="118"/>
    </row>
    <row r="4" spans="1:5" ht="39.9" customHeight="1" x14ac:dyDescent="0.3">
      <c r="A4" s="127" t="s">
        <v>51</v>
      </c>
      <c r="B4" s="127"/>
      <c r="C4" s="127"/>
    </row>
    <row r="5" spans="1:5" ht="96.75" customHeight="1" x14ac:dyDescent="0.3">
      <c r="A5" s="125" t="s">
        <v>80</v>
      </c>
      <c r="B5" s="119"/>
      <c r="C5" s="119"/>
    </row>
    <row r="6" spans="1:5" ht="96.75" customHeight="1" x14ac:dyDescent="0.3">
      <c r="A6" s="125" t="s">
        <v>81</v>
      </c>
      <c r="B6" s="118"/>
      <c r="C6" s="118"/>
    </row>
    <row r="7" spans="1:5" ht="117.75" customHeight="1" x14ac:dyDescent="0.3">
      <c r="A7" s="123" t="s">
        <v>82</v>
      </c>
      <c r="B7" s="126"/>
      <c r="C7" s="126"/>
      <c r="E7" s="6"/>
    </row>
    <row r="8" spans="1:5" ht="66.75" customHeight="1" x14ac:dyDescent="0.3">
      <c r="A8" s="120" t="s">
        <v>22</v>
      </c>
      <c r="B8" s="121"/>
      <c r="C8" s="122"/>
      <c r="E8" s="6"/>
    </row>
    <row r="9" spans="1:5" ht="31.2" x14ac:dyDescent="0.3">
      <c r="A9" s="7" t="s">
        <v>42</v>
      </c>
      <c r="B9" s="7" t="s">
        <v>47</v>
      </c>
      <c r="C9" s="9"/>
    </row>
    <row r="10" spans="1:5" x14ac:dyDescent="0.3">
      <c r="A10" s="8">
        <v>1379</v>
      </c>
      <c r="B10" s="8">
        <v>1380</v>
      </c>
    </row>
    <row r="11" spans="1:5" x14ac:dyDescent="0.3">
      <c r="A11" s="8">
        <v>179.34</v>
      </c>
      <c r="B11" s="8">
        <v>179</v>
      </c>
    </row>
    <row r="12" spans="1:5" x14ac:dyDescent="0.3">
      <c r="A12" s="8">
        <v>80.12</v>
      </c>
      <c r="B12" s="8">
        <v>80.099999999999994</v>
      </c>
    </row>
    <row r="13" spans="1:5" x14ac:dyDescent="0.3">
      <c r="A13" s="8">
        <v>7.8</v>
      </c>
      <c r="B13" s="27">
        <v>7.8</v>
      </c>
    </row>
    <row r="14" spans="1:5" ht="24" hidden="1" customHeight="1" x14ac:dyDescent="0.3">
      <c r="A14" s="118"/>
      <c r="B14" s="119"/>
      <c r="C14" s="119"/>
    </row>
    <row r="15" spans="1:5" ht="126" customHeight="1" x14ac:dyDescent="0.3">
      <c r="A15" s="123" t="s">
        <v>83</v>
      </c>
      <c r="B15" s="123"/>
      <c r="C15" s="123"/>
    </row>
    <row r="16" spans="1:5" ht="84.3" customHeight="1" x14ac:dyDescent="0.3">
      <c r="A16" s="123" t="s">
        <v>84</v>
      </c>
      <c r="B16" s="123"/>
      <c r="C16" s="123"/>
    </row>
    <row r="17" spans="1:3" ht="50.1" customHeight="1" x14ac:dyDescent="0.3">
      <c r="A17" s="118" t="s">
        <v>85</v>
      </c>
      <c r="B17" s="119"/>
      <c r="C17" s="119"/>
    </row>
    <row r="18" spans="1:3" ht="80.400000000000006" customHeight="1" x14ac:dyDescent="0.3">
      <c r="A18" s="118" t="s">
        <v>21</v>
      </c>
      <c r="B18" s="119"/>
      <c r="C18" s="119"/>
    </row>
  </sheetData>
  <sheetProtection password="CAA1" sheet="1" objects="1" scenarios="1"/>
  <mergeCells count="13">
    <mergeCell ref="A1:C1"/>
    <mergeCell ref="A2:C2"/>
    <mergeCell ref="A5:C5"/>
    <mergeCell ref="A7:C7"/>
    <mergeCell ref="A3:C3"/>
    <mergeCell ref="A4:C4"/>
    <mergeCell ref="A6:C6"/>
    <mergeCell ref="A17:C17"/>
    <mergeCell ref="A8:C8"/>
    <mergeCell ref="A18:C18"/>
    <mergeCell ref="A14:C14"/>
    <mergeCell ref="A15:C15"/>
    <mergeCell ref="A16:C16"/>
  </mergeCells>
  <phoneticPr fontId="0" type="noConversion"/>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D16"/>
  <sheetViews>
    <sheetView workbookViewId="0"/>
  </sheetViews>
  <sheetFormatPr baseColWidth="10" defaultColWidth="11.44140625" defaultRowHeight="15.6" x14ac:dyDescent="0.3"/>
  <cols>
    <col min="1" max="3" width="27.6640625" style="1" customWidth="1"/>
    <col min="4" max="16384" width="11.44140625" style="1"/>
  </cols>
  <sheetData>
    <row r="1" spans="1:4" x14ac:dyDescent="0.3">
      <c r="A1" s="3" t="s">
        <v>11</v>
      </c>
      <c r="B1" s="3"/>
      <c r="C1" s="3"/>
      <c r="D1" s="3"/>
    </row>
    <row r="2" spans="1:4" ht="72" customHeight="1" x14ac:dyDescent="0.3">
      <c r="A2" s="129" t="s">
        <v>26</v>
      </c>
      <c r="B2" s="128"/>
      <c r="C2" s="128"/>
    </row>
    <row r="3" spans="1:4" ht="59.4" customHeight="1" x14ac:dyDescent="0.3">
      <c r="A3" s="129" t="s">
        <v>27</v>
      </c>
      <c r="B3" s="128"/>
      <c r="C3" s="128"/>
    </row>
    <row r="4" spans="1:4" ht="108" customHeight="1" x14ac:dyDescent="0.3">
      <c r="A4" s="129" t="s">
        <v>28</v>
      </c>
      <c r="B4" s="128"/>
      <c r="C4" s="128"/>
    </row>
    <row r="5" spans="1:4" ht="154.5" customHeight="1" x14ac:dyDescent="0.3">
      <c r="A5" s="129" t="s">
        <v>29</v>
      </c>
      <c r="B5" s="129"/>
      <c r="C5" s="129"/>
    </row>
    <row r="6" spans="1:4" ht="141.9" customHeight="1" x14ac:dyDescent="0.3">
      <c r="A6" s="129" t="s">
        <v>30</v>
      </c>
      <c r="B6" s="129"/>
      <c r="C6" s="129"/>
    </row>
    <row r="7" spans="1:4" ht="195" customHeight="1" x14ac:dyDescent="0.3">
      <c r="A7" s="129" t="s">
        <v>31</v>
      </c>
      <c r="B7" s="128"/>
      <c r="C7" s="128"/>
    </row>
    <row r="8" spans="1:4" ht="79.5" customHeight="1" x14ac:dyDescent="0.3">
      <c r="A8" s="129" t="s">
        <v>64</v>
      </c>
      <c r="B8" s="128"/>
      <c r="C8" s="128"/>
    </row>
    <row r="9" spans="1:4" x14ac:dyDescent="0.3">
      <c r="A9" s="128"/>
      <c r="B9" s="128"/>
      <c r="C9" s="128"/>
    </row>
    <row r="10" spans="1:4" x14ac:dyDescent="0.3">
      <c r="A10" s="128"/>
      <c r="B10" s="128"/>
      <c r="C10" s="128"/>
    </row>
    <row r="11" spans="1:4" x14ac:dyDescent="0.3">
      <c r="A11" s="128"/>
      <c r="B11" s="128"/>
      <c r="C11" s="128"/>
    </row>
    <row r="12" spans="1:4" x14ac:dyDescent="0.3">
      <c r="A12" s="128"/>
      <c r="B12" s="128"/>
      <c r="C12" s="128"/>
    </row>
    <row r="13" spans="1:4" x14ac:dyDescent="0.3">
      <c r="A13" s="128"/>
      <c r="B13" s="128"/>
      <c r="C13" s="128"/>
    </row>
    <row r="14" spans="1:4" x14ac:dyDescent="0.3">
      <c r="A14" s="128"/>
      <c r="B14" s="128"/>
      <c r="C14" s="128"/>
    </row>
    <row r="15" spans="1:4" x14ac:dyDescent="0.3">
      <c r="A15" s="128"/>
      <c r="B15" s="128"/>
      <c r="C15" s="128"/>
    </row>
    <row r="16" spans="1:4" x14ac:dyDescent="0.3">
      <c r="A16" s="128"/>
      <c r="B16" s="128"/>
      <c r="C16" s="128"/>
    </row>
  </sheetData>
  <sheetProtection password="CAA1" sheet="1" objects="1" scenarios="1"/>
  <mergeCells count="15">
    <mergeCell ref="A2:C2"/>
    <mergeCell ref="A4:C4"/>
    <mergeCell ref="A7:C7"/>
    <mergeCell ref="A8:C8"/>
    <mergeCell ref="A3:C3"/>
    <mergeCell ref="A5:C5"/>
    <mergeCell ref="A6:C6"/>
    <mergeCell ref="A15:C15"/>
    <mergeCell ref="A16:C16"/>
    <mergeCell ref="A9:C9"/>
    <mergeCell ref="A10:C10"/>
    <mergeCell ref="A11:C11"/>
    <mergeCell ref="A12:C12"/>
    <mergeCell ref="A13:C13"/>
    <mergeCell ref="A14:C14"/>
  </mergeCells>
  <phoneticPr fontId="0" type="noConversion"/>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8"/>
  <dimension ref="A1:C7"/>
  <sheetViews>
    <sheetView workbookViewId="0">
      <selection sqref="A1:C1"/>
    </sheetView>
  </sheetViews>
  <sheetFormatPr baseColWidth="10" defaultColWidth="11.44140625" defaultRowHeight="13.8" x14ac:dyDescent="0.25"/>
  <cols>
    <col min="1" max="3" width="27.6640625" style="28" customWidth="1"/>
    <col min="4" max="16384" width="11.44140625" style="28"/>
  </cols>
  <sheetData>
    <row r="1" spans="1:3" ht="15.6" x14ac:dyDescent="0.3">
      <c r="A1" s="112" t="s">
        <v>66</v>
      </c>
      <c r="B1" s="112"/>
      <c r="C1" s="112"/>
    </row>
    <row r="2" spans="1:3" ht="79.5" customHeight="1" x14ac:dyDescent="0.25">
      <c r="A2" s="114" t="s">
        <v>72</v>
      </c>
      <c r="B2" s="115"/>
      <c r="C2" s="115"/>
    </row>
    <row r="3" spans="1:3" ht="66.3" customHeight="1" x14ac:dyDescent="0.25">
      <c r="A3" s="114" t="s">
        <v>86</v>
      </c>
      <c r="B3" s="115"/>
      <c r="C3" s="115"/>
    </row>
    <row r="4" spans="1:3" ht="60.75" customHeight="1" x14ac:dyDescent="0.25">
      <c r="A4" s="114" t="s">
        <v>67</v>
      </c>
      <c r="B4" s="115"/>
      <c r="C4" s="115"/>
    </row>
    <row r="5" spans="1:3" ht="50.1" customHeight="1" x14ac:dyDescent="0.25">
      <c r="A5" s="114" t="s">
        <v>87</v>
      </c>
      <c r="B5" s="114"/>
      <c r="C5" s="114"/>
    </row>
    <row r="6" spans="1:3" ht="80.099999999999994" customHeight="1" x14ac:dyDescent="0.25">
      <c r="A6" s="114" t="s">
        <v>88</v>
      </c>
      <c r="B6" s="115"/>
      <c r="C6" s="115"/>
    </row>
    <row r="7" spans="1:3" ht="65.099999999999994" customHeight="1" x14ac:dyDescent="0.25">
      <c r="A7" s="114" t="s">
        <v>92</v>
      </c>
      <c r="B7" s="115"/>
      <c r="C7" s="115"/>
    </row>
  </sheetData>
  <sheetProtection algorithmName="SHA-512" hashValue="nQEDefCxqh+LcaG8bCfIJblQbwWUwmWh4XjKdUPioXmVgGuw4dynCH/tU+XP75G93dt1KHyGLPcErFTk39ijhg==" saltValue="WN/+5zi6KzUYns8cYd2fvA==" spinCount="100000" sheet="1" objects="1" scenarios="1"/>
  <mergeCells count="7">
    <mergeCell ref="A7:C7"/>
    <mergeCell ref="A5:C5"/>
    <mergeCell ref="A6:C6"/>
    <mergeCell ref="A1:C1"/>
    <mergeCell ref="A2:C2"/>
    <mergeCell ref="A3:C3"/>
    <mergeCell ref="A4:C4"/>
  </mergeCells>
  <phoneticPr fontId="0" type="noConversion"/>
  <pageMargins left="0.98425196850393704" right="0.59055118110236227" top="0.78740157480314965" bottom="0.78740157480314965" header="0.39370078740157483" footer="0.3937007874015748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0"/>
  <sheetViews>
    <sheetView zoomScaleNormal="100" workbookViewId="0">
      <selection sqref="A1:H1"/>
    </sheetView>
  </sheetViews>
  <sheetFormatPr baseColWidth="10" defaultColWidth="11.44140625" defaultRowHeight="13.8" x14ac:dyDescent="0.25"/>
  <cols>
    <col min="1" max="8" width="10.6640625" style="101" customWidth="1"/>
    <col min="9" max="256" width="11.44140625" style="101"/>
    <col min="257" max="264" width="10.6640625" style="101" customWidth="1"/>
    <col min="265" max="512" width="11.44140625" style="101"/>
    <col min="513" max="520" width="10.6640625" style="101" customWidth="1"/>
    <col min="521" max="768" width="11.44140625" style="101"/>
    <col min="769" max="776" width="10.6640625" style="101" customWidth="1"/>
    <col min="777" max="1024" width="11.44140625" style="101"/>
    <col min="1025" max="1032" width="10.6640625" style="101" customWidth="1"/>
    <col min="1033" max="1280" width="11.44140625" style="101"/>
    <col min="1281" max="1288" width="10.6640625" style="101" customWidth="1"/>
    <col min="1289" max="1536" width="11.44140625" style="101"/>
    <col min="1537" max="1544" width="10.6640625" style="101" customWidth="1"/>
    <col min="1545" max="1792" width="11.44140625" style="101"/>
    <col min="1793" max="1800" width="10.6640625" style="101" customWidth="1"/>
    <col min="1801" max="2048" width="11.44140625" style="101"/>
    <col min="2049" max="2056" width="10.6640625" style="101" customWidth="1"/>
    <col min="2057" max="2304" width="11.44140625" style="101"/>
    <col min="2305" max="2312" width="10.6640625" style="101" customWidth="1"/>
    <col min="2313" max="2560" width="11.44140625" style="101"/>
    <col min="2561" max="2568" width="10.6640625" style="101" customWidth="1"/>
    <col min="2569" max="2816" width="11.44140625" style="101"/>
    <col min="2817" max="2824" width="10.6640625" style="101" customWidth="1"/>
    <col min="2825" max="3072" width="11.44140625" style="101"/>
    <col min="3073" max="3080" width="10.6640625" style="101" customWidth="1"/>
    <col min="3081" max="3328" width="11.44140625" style="101"/>
    <col min="3329" max="3336" width="10.6640625" style="101" customWidth="1"/>
    <col min="3337" max="3584" width="11.44140625" style="101"/>
    <col min="3585" max="3592" width="10.6640625" style="101" customWidth="1"/>
    <col min="3593" max="3840" width="11.44140625" style="101"/>
    <col min="3841" max="3848" width="10.6640625" style="101" customWidth="1"/>
    <col min="3849" max="4096" width="11.44140625" style="101"/>
    <col min="4097" max="4104" width="10.6640625" style="101" customWidth="1"/>
    <col min="4105" max="4352" width="11.44140625" style="101"/>
    <col min="4353" max="4360" width="10.6640625" style="101" customWidth="1"/>
    <col min="4361" max="4608" width="11.44140625" style="101"/>
    <col min="4609" max="4616" width="10.6640625" style="101" customWidth="1"/>
    <col min="4617" max="4864" width="11.44140625" style="101"/>
    <col min="4865" max="4872" width="10.6640625" style="101" customWidth="1"/>
    <col min="4873" max="5120" width="11.44140625" style="101"/>
    <col min="5121" max="5128" width="10.6640625" style="101" customWidth="1"/>
    <col min="5129" max="5376" width="11.44140625" style="101"/>
    <col min="5377" max="5384" width="10.6640625" style="101" customWidth="1"/>
    <col min="5385" max="5632" width="11.44140625" style="101"/>
    <col min="5633" max="5640" width="10.6640625" style="101" customWidth="1"/>
    <col min="5641" max="5888" width="11.44140625" style="101"/>
    <col min="5889" max="5896" width="10.6640625" style="101" customWidth="1"/>
    <col min="5897" max="6144" width="11.44140625" style="101"/>
    <col min="6145" max="6152" width="10.6640625" style="101" customWidth="1"/>
    <col min="6153" max="6400" width="11.44140625" style="101"/>
    <col min="6401" max="6408" width="10.6640625" style="101" customWidth="1"/>
    <col min="6409" max="6656" width="11.44140625" style="101"/>
    <col min="6657" max="6664" width="10.6640625" style="101" customWidth="1"/>
    <col min="6665" max="6912" width="11.44140625" style="101"/>
    <col min="6913" max="6920" width="10.6640625" style="101" customWidth="1"/>
    <col min="6921" max="7168" width="11.44140625" style="101"/>
    <col min="7169" max="7176" width="10.6640625" style="101" customWidth="1"/>
    <col min="7177" max="7424" width="11.44140625" style="101"/>
    <col min="7425" max="7432" width="10.6640625" style="101" customWidth="1"/>
    <col min="7433" max="7680" width="11.44140625" style="101"/>
    <col min="7681" max="7688" width="10.6640625" style="101" customWidth="1"/>
    <col min="7689" max="7936" width="11.44140625" style="101"/>
    <col min="7937" max="7944" width="10.6640625" style="101" customWidth="1"/>
    <col min="7945" max="8192" width="11.44140625" style="101"/>
    <col min="8193" max="8200" width="10.6640625" style="101" customWidth="1"/>
    <col min="8201" max="8448" width="11.44140625" style="101"/>
    <col min="8449" max="8456" width="10.6640625" style="101" customWidth="1"/>
    <col min="8457" max="8704" width="11.44140625" style="101"/>
    <col min="8705" max="8712" width="10.6640625" style="101" customWidth="1"/>
    <col min="8713" max="8960" width="11.44140625" style="101"/>
    <col min="8961" max="8968" width="10.6640625" style="101" customWidth="1"/>
    <col min="8969" max="9216" width="11.44140625" style="101"/>
    <col min="9217" max="9224" width="10.6640625" style="101" customWidth="1"/>
    <col min="9225" max="9472" width="11.44140625" style="101"/>
    <col min="9473" max="9480" width="10.6640625" style="101" customWidth="1"/>
    <col min="9481" max="9728" width="11.44140625" style="101"/>
    <col min="9729" max="9736" width="10.6640625" style="101" customWidth="1"/>
    <col min="9737" max="9984" width="11.44140625" style="101"/>
    <col min="9985" max="9992" width="10.6640625" style="101" customWidth="1"/>
    <col min="9993" max="10240" width="11.44140625" style="101"/>
    <col min="10241" max="10248" width="10.6640625" style="101" customWidth="1"/>
    <col min="10249" max="10496" width="11.44140625" style="101"/>
    <col min="10497" max="10504" width="10.6640625" style="101" customWidth="1"/>
    <col min="10505" max="10752" width="11.44140625" style="101"/>
    <col min="10753" max="10760" width="10.6640625" style="101" customWidth="1"/>
    <col min="10761" max="11008" width="11.44140625" style="101"/>
    <col min="11009" max="11016" width="10.6640625" style="101" customWidth="1"/>
    <col min="11017" max="11264" width="11.44140625" style="101"/>
    <col min="11265" max="11272" width="10.6640625" style="101" customWidth="1"/>
    <col min="11273" max="11520" width="11.44140625" style="101"/>
    <col min="11521" max="11528" width="10.6640625" style="101" customWidth="1"/>
    <col min="11529" max="11776" width="11.44140625" style="101"/>
    <col min="11777" max="11784" width="10.6640625" style="101" customWidth="1"/>
    <col min="11785" max="12032" width="11.44140625" style="101"/>
    <col min="12033" max="12040" width="10.6640625" style="101" customWidth="1"/>
    <col min="12041" max="12288" width="11.44140625" style="101"/>
    <col min="12289" max="12296" width="10.6640625" style="101" customWidth="1"/>
    <col min="12297" max="12544" width="11.44140625" style="101"/>
    <col min="12545" max="12552" width="10.6640625" style="101" customWidth="1"/>
    <col min="12553" max="12800" width="11.44140625" style="101"/>
    <col min="12801" max="12808" width="10.6640625" style="101" customWidth="1"/>
    <col min="12809" max="13056" width="11.44140625" style="101"/>
    <col min="13057" max="13064" width="10.6640625" style="101" customWidth="1"/>
    <col min="13065" max="13312" width="11.44140625" style="101"/>
    <col min="13313" max="13320" width="10.6640625" style="101" customWidth="1"/>
    <col min="13321" max="13568" width="11.44140625" style="101"/>
    <col min="13569" max="13576" width="10.6640625" style="101" customWidth="1"/>
    <col min="13577" max="13824" width="11.44140625" style="101"/>
    <col min="13825" max="13832" width="10.6640625" style="101" customWidth="1"/>
    <col min="13833" max="14080" width="11.44140625" style="101"/>
    <col min="14081" max="14088" width="10.6640625" style="101" customWidth="1"/>
    <col min="14089" max="14336" width="11.44140625" style="101"/>
    <col min="14337" max="14344" width="10.6640625" style="101" customWidth="1"/>
    <col min="14345" max="14592" width="11.44140625" style="101"/>
    <col min="14593" max="14600" width="10.6640625" style="101" customWidth="1"/>
    <col min="14601" max="14848" width="11.44140625" style="101"/>
    <col min="14849" max="14856" width="10.6640625" style="101" customWidth="1"/>
    <col min="14857" max="15104" width="11.44140625" style="101"/>
    <col min="15105" max="15112" width="10.6640625" style="101" customWidth="1"/>
    <col min="15113" max="15360" width="11.44140625" style="101"/>
    <col min="15361" max="15368" width="10.6640625" style="101" customWidth="1"/>
    <col min="15369" max="15616" width="11.44140625" style="101"/>
    <col min="15617" max="15624" width="10.6640625" style="101" customWidth="1"/>
    <col min="15625" max="15872" width="11.44140625" style="101"/>
    <col min="15873" max="15880" width="10.6640625" style="101" customWidth="1"/>
    <col min="15881" max="16128" width="11.44140625" style="101"/>
    <col min="16129" max="16136" width="10.6640625" style="101" customWidth="1"/>
    <col min="16137" max="16384" width="11.44140625" style="101"/>
  </cols>
  <sheetData>
    <row r="1" spans="1:8" ht="20.100000000000001" customHeight="1" x14ac:dyDescent="0.3">
      <c r="A1" s="132" t="s">
        <v>285</v>
      </c>
      <c r="B1" s="132"/>
      <c r="C1" s="132"/>
      <c r="D1" s="132"/>
      <c r="E1" s="132"/>
      <c r="F1" s="132"/>
      <c r="G1" s="132"/>
      <c r="H1" s="132"/>
    </row>
    <row r="2" spans="1:8" ht="34.950000000000003" customHeight="1" x14ac:dyDescent="0.25">
      <c r="A2" s="130" t="s">
        <v>286</v>
      </c>
      <c r="B2" s="131"/>
      <c r="C2" s="131"/>
      <c r="D2" s="131"/>
      <c r="E2" s="131"/>
      <c r="F2" s="131"/>
      <c r="G2" s="131"/>
      <c r="H2" s="131"/>
    </row>
    <row r="3" spans="1:8" ht="34.950000000000003" customHeight="1" x14ac:dyDescent="0.25">
      <c r="A3" s="130" t="s">
        <v>287</v>
      </c>
      <c r="B3" s="131"/>
      <c r="C3" s="131"/>
      <c r="D3" s="131"/>
      <c r="E3" s="131"/>
      <c r="F3" s="131"/>
      <c r="G3" s="131"/>
      <c r="H3" s="131"/>
    </row>
    <row r="4" spans="1:8" ht="70.2" customHeight="1" x14ac:dyDescent="0.25">
      <c r="A4" s="130" t="s">
        <v>288</v>
      </c>
      <c r="B4" s="131"/>
      <c r="C4" s="131"/>
      <c r="D4" s="131"/>
      <c r="E4" s="131"/>
      <c r="F4" s="131"/>
      <c r="G4" s="131"/>
      <c r="H4" s="131"/>
    </row>
    <row r="5" spans="1:8" ht="52.95" customHeight="1" x14ac:dyDescent="0.25">
      <c r="A5" s="130" t="s">
        <v>289</v>
      </c>
      <c r="B5" s="131"/>
      <c r="C5" s="131"/>
      <c r="D5" s="131"/>
      <c r="E5" s="131"/>
      <c r="F5" s="131"/>
      <c r="G5" s="131"/>
      <c r="H5" s="131"/>
    </row>
    <row r="6" spans="1:8" ht="34.950000000000003" customHeight="1" x14ac:dyDescent="0.25">
      <c r="A6" s="130" t="s">
        <v>290</v>
      </c>
      <c r="B6" s="131"/>
      <c r="C6" s="131"/>
      <c r="D6" s="131"/>
      <c r="E6" s="131"/>
      <c r="F6" s="131"/>
      <c r="G6" s="131"/>
      <c r="H6" s="131"/>
    </row>
    <row r="7" spans="1:8" ht="88.2" customHeight="1" x14ac:dyDescent="0.25">
      <c r="A7" s="130" t="s">
        <v>291</v>
      </c>
      <c r="B7" s="131"/>
      <c r="C7" s="131"/>
      <c r="D7" s="131"/>
      <c r="E7" s="131"/>
      <c r="F7" s="131"/>
      <c r="G7" s="131"/>
      <c r="H7" s="131"/>
    </row>
    <row r="8" spans="1:8" ht="88.2" customHeight="1" x14ac:dyDescent="0.25">
      <c r="A8" s="130" t="s">
        <v>292</v>
      </c>
      <c r="B8" s="131"/>
      <c r="C8" s="131"/>
      <c r="D8" s="131"/>
      <c r="E8" s="131"/>
      <c r="F8" s="131"/>
      <c r="G8" s="131"/>
      <c r="H8" s="131"/>
    </row>
    <row r="9" spans="1:8" ht="70.2" customHeight="1" x14ac:dyDescent="0.25">
      <c r="A9" s="130" t="s">
        <v>293</v>
      </c>
      <c r="B9" s="131"/>
      <c r="C9" s="131"/>
      <c r="D9" s="131"/>
      <c r="E9" s="131"/>
      <c r="F9" s="131"/>
      <c r="G9" s="131"/>
      <c r="H9" s="131"/>
    </row>
    <row r="10" spans="1:8" ht="52.95" customHeight="1" x14ac:dyDescent="0.25">
      <c r="A10" s="130" t="s">
        <v>294</v>
      </c>
      <c r="B10" s="131"/>
      <c r="C10" s="131"/>
      <c r="D10" s="131"/>
      <c r="E10" s="131"/>
      <c r="F10" s="131"/>
      <c r="G10" s="131"/>
      <c r="H10" s="131"/>
    </row>
    <row r="11" spans="1:8" ht="70.2" customHeight="1" x14ac:dyDescent="0.25">
      <c r="A11" s="130" t="s">
        <v>295</v>
      </c>
      <c r="B11" s="131"/>
      <c r="C11" s="131"/>
      <c r="D11" s="131"/>
      <c r="E11" s="131"/>
      <c r="F11" s="131"/>
      <c r="G11" s="131"/>
      <c r="H11" s="131"/>
    </row>
    <row r="12" spans="1:8" ht="34.950000000000003" customHeight="1" x14ac:dyDescent="0.25">
      <c r="A12" s="130" t="s">
        <v>296</v>
      </c>
      <c r="B12" s="131"/>
      <c r="C12" s="131"/>
      <c r="D12" s="131"/>
      <c r="E12" s="131"/>
      <c r="F12" s="131"/>
      <c r="G12" s="131"/>
      <c r="H12" s="131"/>
    </row>
    <row r="13" spans="1:8" ht="97.05" customHeight="1" x14ac:dyDescent="0.25">
      <c r="A13" s="130" t="s">
        <v>297</v>
      </c>
      <c r="B13" s="131"/>
      <c r="C13" s="131"/>
      <c r="D13" s="131"/>
      <c r="E13" s="131"/>
      <c r="F13" s="131"/>
      <c r="G13" s="131"/>
      <c r="H13" s="131"/>
    </row>
    <row r="14" spans="1:8" ht="97.05" customHeight="1" x14ac:dyDescent="0.25">
      <c r="A14" s="130" t="s">
        <v>298</v>
      </c>
      <c r="B14" s="131"/>
      <c r="C14" s="131"/>
      <c r="D14" s="131"/>
      <c r="E14" s="131"/>
      <c r="F14" s="131"/>
      <c r="G14" s="131"/>
      <c r="H14" s="131"/>
    </row>
    <row r="15" spans="1:8" ht="20.100000000000001" customHeight="1" x14ac:dyDescent="0.25">
      <c r="A15" s="130" t="s">
        <v>299</v>
      </c>
      <c r="B15" s="131"/>
      <c r="C15" s="131"/>
      <c r="D15" s="131"/>
      <c r="E15" s="131"/>
      <c r="F15" s="131"/>
      <c r="G15" s="131"/>
      <c r="H15" s="131"/>
    </row>
    <row r="16" spans="1:8" x14ac:dyDescent="0.25">
      <c r="A16" s="130"/>
      <c r="B16" s="131"/>
      <c r="C16" s="131"/>
      <c r="D16" s="131"/>
      <c r="E16" s="131"/>
      <c r="F16" s="131"/>
      <c r="G16" s="131"/>
      <c r="H16" s="131"/>
    </row>
    <row r="17" spans="1:8" x14ac:dyDescent="0.25">
      <c r="A17" s="130"/>
      <c r="B17" s="131"/>
      <c r="C17" s="131"/>
      <c r="D17" s="131"/>
      <c r="E17" s="131"/>
      <c r="F17" s="131"/>
      <c r="G17" s="131"/>
      <c r="H17" s="131"/>
    </row>
    <row r="18" spans="1:8" x14ac:dyDescent="0.25">
      <c r="A18" s="130"/>
      <c r="B18" s="131"/>
      <c r="C18" s="131"/>
      <c r="D18" s="131"/>
      <c r="E18" s="131"/>
      <c r="F18" s="131"/>
      <c r="G18" s="131"/>
      <c r="H18" s="131"/>
    </row>
    <row r="19" spans="1:8" x14ac:dyDescent="0.25">
      <c r="A19" s="130"/>
      <c r="B19" s="131"/>
      <c r="C19" s="131"/>
      <c r="D19" s="131"/>
      <c r="E19" s="131"/>
      <c r="F19" s="131"/>
      <c r="G19" s="131"/>
      <c r="H19" s="131"/>
    </row>
    <row r="20" spans="1:8" x14ac:dyDescent="0.25">
      <c r="A20" s="130"/>
      <c r="B20" s="131"/>
      <c r="C20" s="131"/>
      <c r="D20" s="131"/>
      <c r="E20" s="131"/>
      <c r="F20" s="131"/>
      <c r="G20" s="131"/>
      <c r="H20" s="131"/>
    </row>
  </sheetData>
  <sheetProtection password="CAA1" sheet="1"/>
  <mergeCells count="20">
    <mergeCell ref="A19:H19"/>
    <mergeCell ref="A20:H20"/>
    <mergeCell ref="A13:H13"/>
    <mergeCell ref="A14:H14"/>
    <mergeCell ref="A15:H15"/>
    <mergeCell ref="A16:H16"/>
    <mergeCell ref="A17:H17"/>
    <mergeCell ref="A18:H18"/>
    <mergeCell ref="A12:H12"/>
    <mergeCell ref="A1:H1"/>
    <mergeCell ref="A2:H2"/>
    <mergeCell ref="A3:H3"/>
    <mergeCell ref="A4:H4"/>
    <mergeCell ref="A5:H5"/>
    <mergeCell ref="A6:H6"/>
    <mergeCell ref="A7:H7"/>
    <mergeCell ref="A8:H8"/>
    <mergeCell ref="A9:H9"/>
    <mergeCell ref="A10:H10"/>
    <mergeCell ref="A11:H11"/>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4140625" defaultRowHeight="13.8" x14ac:dyDescent="0.25"/>
  <cols>
    <col min="1" max="1" width="25.109375" style="32" bestFit="1" customWidth="1"/>
    <col min="2" max="2" width="39" style="32" customWidth="1"/>
    <col min="3" max="16384" width="11.44140625" style="32"/>
  </cols>
  <sheetData>
    <row r="1" spans="1:7" ht="20.100000000000001" customHeight="1" x14ac:dyDescent="0.25">
      <c r="A1" s="31" t="s">
        <v>57</v>
      </c>
      <c r="C1" s="33" t="s">
        <v>58</v>
      </c>
    </row>
    <row r="2" spans="1:7" ht="20.100000000000001" customHeight="1" x14ac:dyDescent="0.25">
      <c r="A2" s="32" t="s">
        <v>59</v>
      </c>
      <c r="B2" s="34"/>
      <c r="C2" s="32" t="s">
        <v>59</v>
      </c>
    </row>
    <row r="3" spans="1:7" ht="20.100000000000001" customHeight="1" x14ac:dyDescent="0.25">
      <c r="A3" s="32" t="s">
        <v>60</v>
      </c>
      <c r="B3" s="49"/>
      <c r="C3" s="32" t="s">
        <v>61</v>
      </c>
    </row>
    <row r="4" spans="1:7" ht="20.100000000000001" customHeight="1" x14ac:dyDescent="0.25">
      <c r="A4" s="32" t="s">
        <v>62</v>
      </c>
      <c r="B4" s="34"/>
      <c r="C4" s="32" t="s">
        <v>63</v>
      </c>
    </row>
    <row r="5" spans="1:7" ht="20.100000000000001" customHeight="1" x14ac:dyDescent="0.25"/>
    <row r="6" spans="1:7" ht="45.15" customHeight="1" x14ac:dyDescent="0.25">
      <c r="A6" s="136" t="s">
        <v>313</v>
      </c>
      <c r="B6" s="137"/>
      <c r="C6" s="137"/>
      <c r="D6" s="137"/>
      <c r="E6" s="137"/>
      <c r="F6" s="137"/>
      <c r="G6" s="137"/>
    </row>
    <row r="7" spans="1:7" ht="15" customHeight="1" x14ac:dyDescent="0.25">
      <c r="A7" s="102"/>
      <c r="B7" s="102"/>
      <c r="C7" s="102"/>
      <c r="D7" s="102"/>
      <c r="E7" s="102"/>
      <c r="F7" s="102"/>
      <c r="G7" s="102"/>
    </row>
    <row r="8" spans="1:7" ht="45.15" customHeight="1" x14ac:dyDescent="0.25">
      <c r="A8" s="136" t="s">
        <v>314</v>
      </c>
      <c r="B8" s="137"/>
      <c r="C8" s="137"/>
      <c r="D8" s="137"/>
      <c r="E8" s="137"/>
      <c r="F8" s="137"/>
      <c r="G8" s="137"/>
    </row>
    <row r="9" spans="1:7" ht="20.100000000000001" customHeight="1" x14ac:dyDescent="0.25">
      <c r="A9" s="103"/>
      <c r="B9" s="103"/>
      <c r="C9" s="103"/>
      <c r="D9" s="103"/>
      <c r="E9" s="103"/>
      <c r="F9" s="103"/>
      <c r="G9" s="103"/>
    </row>
    <row r="10" spans="1:7" ht="45.15" customHeight="1" x14ac:dyDescent="0.25">
      <c r="A10" s="133" t="s">
        <v>315</v>
      </c>
      <c r="B10" s="133"/>
      <c r="C10" s="133"/>
      <c r="D10" s="133"/>
      <c r="E10" s="133"/>
      <c r="F10" s="133"/>
      <c r="G10" s="133"/>
    </row>
    <row r="11" spans="1:7" ht="45.15" customHeight="1" x14ac:dyDescent="0.25">
      <c r="A11" s="133" t="s">
        <v>316</v>
      </c>
      <c r="B11" s="134"/>
      <c r="C11" s="134"/>
      <c r="D11" s="134"/>
      <c r="E11" s="134"/>
      <c r="F11" s="134"/>
      <c r="G11" s="134"/>
    </row>
    <row r="12" spans="1:7" ht="45.15" customHeight="1" x14ac:dyDescent="0.25">
      <c r="A12" s="133" t="s">
        <v>164</v>
      </c>
      <c r="B12" s="133"/>
      <c r="C12" s="134" t="s">
        <v>165</v>
      </c>
      <c r="D12" s="134"/>
      <c r="E12" s="134"/>
      <c r="F12" s="134"/>
      <c r="G12" s="104"/>
    </row>
    <row r="13" spans="1:7" ht="45.15" customHeight="1" x14ac:dyDescent="0.25">
      <c r="A13" s="51"/>
      <c r="B13" s="51"/>
      <c r="C13" s="52"/>
      <c r="D13" s="52"/>
      <c r="E13" s="52"/>
      <c r="F13" s="52"/>
      <c r="G13" s="52"/>
    </row>
    <row r="15" spans="1:7" x14ac:dyDescent="0.25">
      <c r="A15" s="32" t="s">
        <v>69</v>
      </c>
      <c r="B15" s="49"/>
      <c r="C15" s="135" t="s">
        <v>90</v>
      </c>
      <c r="D15" s="135"/>
      <c r="E15" s="135"/>
    </row>
    <row r="16" spans="1:7" x14ac:dyDescent="0.25">
      <c r="A16" s="32" t="s">
        <v>70</v>
      </c>
      <c r="B16" s="35" t="str">
        <f>IF(ISBLANK(B15),"",IF(B3=B15,"Kontrolle erfolgreich - check ok","FEHLER - ERROR"))</f>
        <v/>
      </c>
      <c r="C16" s="32" t="s">
        <v>91</v>
      </c>
    </row>
    <row r="17" spans="2:2" x14ac:dyDescent="0.25">
      <c r="B17" s="35" t="str">
        <f>IF(ISBLANK(B15),"",IF(ISERROR(FIND("@",B15,1)),"keine gültige eMail-Adresse",IF((VALUE(FIND("@",B15,1))&gt;1),"","keine gültige eMail-Adresse!")))</f>
        <v/>
      </c>
    </row>
    <row r="18" spans="2:2" x14ac:dyDescent="0.25">
      <c r="B18" s="35" t="str">
        <f>IF(ISBLANK(B15),"",IF(ISERROR(FIND("@",B15,1)),"no valid eMail-adress",IF((VALUE(FIND("@",B15,1))&gt;1),"","no valid eMail-address!")))</f>
        <v/>
      </c>
    </row>
    <row r="19" spans="2:2" x14ac:dyDescent="0.25">
      <c r="B19" s="32" t="str">
        <f>IF(ISBLANK(B15),"",IF(ISERROR(FIND("; ",B15,1)),"",IF((VALUE(FIND("; ",B15,1))&gt;8),"","Achtung - die zweite eMail-Adresse wurde nicht korrekt eingegeben")))</f>
        <v/>
      </c>
    </row>
  </sheetData>
  <sheetProtection algorithmName="SHA-512" hashValue="LGVO4BLjltmSGYL8MbzBgJpUzTBVTdgKclVm9NgEoqKxe0AgDjZX8ePzBPZ7ESjBjB4EwR5O1fOfTN0G/zEgYQ==" saltValue="PaePSed+hO+KyT4d9QrdEA=="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dimension ref="A1:G21"/>
  <sheetViews>
    <sheetView workbookViewId="0">
      <selection activeCell="A23" sqref="A23"/>
    </sheetView>
  </sheetViews>
  <sheetFormatPr baseColWidth="10" defaultRowHeight="13.8" x14ac:dyDescent="0.25"/>
  <cols>
    <col min="1" max="1" width="39.44140625" bestFit="1" customWidth="1"/>
    <col min="2" max="2" width="33.109375" bestFit="1" customWidth="1"/>
  </cols>
  <sheetData>
    <row r="1" spans="1:7" x14ac:dyDescent="0.25">
      <c r="A1" t="s">
        <v>12</v>
      </c>
      <c r="B1" s="4" t="str">
        <f>IF(ISNUMBER(VALUE(Ergebnisse!G1)),IF(VALUE(Ergebnisse!G1)&gt;0,VALUE(Ergebnisse!G1),""),"")</f>
        <v/>
      </c>
      <c r="D1" t="s">
        <v>19</v>
      </c>
    </row>
    <row r="2" spans="1:7" x14ac:dyDescent="0.25">
      <c r="A2" t="s">
        <v>4</v>
      </c>
      <c r="B2" s="4" t="str">
        <f>IF(ISNUMBER(VALUE(Ergebnisse!G2)),IF(VALUE(Ergebnisse!G2)&gt;0,VALUE(Ergebnisse!G2),""),"")</f>
        <v/>
      </c>
    </row>
    <row r="3" spans="1:7" x14ac:dyDescent="0.25">
      <c r="A3" t="s">
        <v>13</v>
      </c>
      <c r="B3" s="105" t="s">
        <v>321</v>
      </c>
      <c r="D3" t="s">
        <v>18</v>
      </c>
    </row>
    <row r="4" spans="1:7" x14ac:dyDescent="0.25">
      <c r="A4" t="s">
        <v>14</v>
      </c>
      <c r="B4" s="4">
        <f>YEAR(Ergebnisse!E5)</f>
        <v>2022</v>
      </c>
      <c r="D4" s="10">
        <v>2</v>
      </c>
    </row>
    <row r="5" spans="1:7" x14ac:dyDescent="0.25">
      <c r="A5" t="s">
        <v>15</v>
      </c>
      <c r="B5" s="4" t="str">
        <f>D8</f>
        <v>N</v>
      </c>
      <c r="D5" t="str">
        <f>IF(D4=2,"N","J")</f>
        <v>N</v>
      </c>
      <c r="F5">
        <v>1</v>
      </c>
      <c r="G5" s="39" t="s">
        <v>74</v>
      </c>
    </row>
    <row r="6" spans="1:7" x14ac:dyDescent="0.25">
      <c r="A6" t="s">
        <v>44</v>
      </c>
      <c r="B6" s="4">
        <f>Ergebnisse!G3</f>
        <v>1</v>
      </c>
      <c r="F6">
        <v>2</v>
      </c>
      <c r="G6" s="39" t="s">
        <v>75</v>
      </c>
    </row>
    <row r="7" spans="1:7" x14ac:dyDescent="0.25">
      <c r="A7" t="s">
        <v>49</v>
      </c>
      <c r="B7" s="25">
        <f>Ergebnisse!E5</f>
        <v>44815</v>
      </c>
    </row>
    <row r="8" spans="1:7" x14ac:dyDescent="0.25">
      <c r="A8" t="s">
        <v>16</v>
      </c>
      <c r="B8" s="4">
        <v>9</v>
      </c>
      <c r="D8" t="str">
        <f>LEFT(D5,1)</f>
        <v>N</v>
      </c>
    </row>
    <row r="9" spans="1:7" x14ac:dyDescent="0.25">
      <c r="A9" t="s">
        <v>17</v>
      </c>
      <c r="B9" s="4">
        <v>2</v>
      </c>
    </row>
    <row r="10" spans="1:7" x14ac:dyDescent="0.25">
      <c r="A10" t="s">
        <v>317</v>
      </c>
      <c r="B10" s="105">
        <f>Kontakt!B2</f>
        <v>0</v>
      </c>
    </row>
    <row r="11" spans="1:7" x14ac:dyDescent="0.25">
      <c r="A11" t="s">
        <v>318</v>
      </c>
      <c r="B11" s="106">
        <f>IF(Kontakt!B3=Kontakt!B15,Kontakt!B3,0)</f>
        <v>0</v>
      </c>
    </row>
    <row r="12" spans="1:7" x14ac:dyDescent="0.25">
      <c r="A12" s="39" t="s">
        <v>319</v>
      </c>
      <c r="B12" s="4">
        <v>1</v>
      </c>
    </row>
    <row r="13" spans="1:7" x14ac:dyDescent="0.25">
      <c r="A13" s="39" t="s">
        <v>23</v>
      </c>
      <c r="B13" s="2" t="str">
        <f>Ergebnisse!A19</f>
        <v>Wasser</v>
      </c>
      <c r="C13" s="2" t="str">
        <f>Ergebnisse!B19</f>
        <v>g/100 g</v>
      </c>
    </row>
    <row r="14" spans="1:7" x14ac:dyDescent="0.25">
      <c r="A14" s="39" t="s">
        <v>24</v>
      </c>
      <c r="B14" s="2" t="str">
        <f>Ergebnisse!A20</f>
        <v>Fett</v>
      </c>
      <c r="C14" s="2" t="str">
        <f>Ergebnisse!B20</f>
        <v>g/100 g</v>
      </c>
    </row>
    <row r="15" spans="1:7" x14ac:dyDescent="0.25">
      <c r="A15" s="39" t="s">
        <v>25</v>
      </c>
      <c r="B15" s="2" t="str">
        <f>Ergebnisse!A21</f>
        <v>Rohprotein (N * 6,25)</v>
      </c>
      <c r="C15" s="2" t="str">
        <f>Ergebnisse!B21</f>
        <v>g/100 g</v>
      </c>
    </row>
    <row r="16" spans="1:7" x14ac:dyDescent="0.25">
      <c r="A16" s="39" t="s">
        <v>32</v>
      </c>
      <c r="B16" s="2" t="str">
        <f>Ergebnisse!A22</f>
        <v>Hydroxyprolin</v>
      </c>
      <c r="C16" s="2" t="str">
        <f>Ergebnisse!B22</f>
        <v>g/100 g</v>
      </c>
    </row>
    <row r="17" spans="1:3" x14ac:dyDescent="0.25">
      <c r="A17" s="39" t="s">
        <v>33</v>
      </c>
      <c r="B17" s="2" t="str">
        <f>Ergebnisse!A23</f>
        <v>Asche</v>
      </c>
      <c r="C17" s="2" t="str">
        <f>Ergebnisse!B23</f>
        <v>g/100 g</v>
      </c>
    </row>
    <row r="18" spans="1:3" x14ac:dyDescent="0.25">
      <c r="A18" s="39" t="s">
        <v>34</v>
      </c>
      <c r="B18" s="2" t="str">
        <f>Ergebnisse!A24</f>
        <v>Gesamtphosphat
(berechnet als P2O5)</v>
      </c>
      <c r="C18" s="2" t="str">
        <f>Ergebnisse!B24</f>
        <v>g/100 g</v>
      </c>
    </row>
    <row r="19" spans="1:3" x14ac:dyDescent="0.25">
      <c r="A19" s="39" t="s">
        <v>35</v>
      </c>
      <c r="B19" s="2" t="str">
        <f>Ergebnisse!A25</f>
        <v>Kochsalz (über Chlorid)</v>
      </c>
      <c r="C19" s="2" t="str">
        <f>Ergebnisse!B25</f>
        <v>g/100 g</v>
      </c>
    </row>
    <row r="20" spans="1:3" x14ac:dyDescent="0.25">
      <c r="A20" s="39" t="s">
        <v>36</v>
      </c>
      <c r="B20" s="2" t="str">
        <f>Ergebnisse!A26</f>
        <v>Natrium</v>
      </c>
      <c r="C20" s="2" t="str">
        <f>Ergebnisse!B26</f>
        <v>g/100 g</v>
      </c>
    </row>
    <row r="21" spans="1:3" x14ac:dyDescent="0.25">
      <c r="A21" s="39" t="s">
        <v>255</v>
      </c>
      <c r="B21" s="2" t="str">
        <f>Ergebnisse!A27</f>
        <v>BEFFE (nur mittels NIR)</v>
      </c>
      <c r="C21" s="2" t="str">
        <f>Ergebnisse!B27</f>
        <v>g/100 g</v>
      </c>
    </row>
  </sheetData>
  <sheetProtection algorithmName="SHA-512" hashValue="HC4UoBrJdr4kWUM+uGn9ikqJ9MqunhfqLXYfTzoRqWhUrK01HYeyg26jVyO6/vZFWyBEBjF7LB6wep0TLIRdlw==" saltValue="EoXG0V7mnXsh3zLuh+bUZA=="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O60"/>
  <sheetViews>
    <sheetView workbookViewId="0">
      <selection activeCell="G1" sqref="G1"/>
    </sheetView>
  </sheetViews>
  <sheetFormatPr baseColWidth="10" defaultColWidth="11.44140625" defaultRowHeight="13.8" x14ac:dyDescent="0.25"/>
  <cols>
    <col min="1" max="1" width="27.109375" style="15" customWidth="1"/>
    <col min="2" max="2" width="9.6640625" style="15" customWidth="1"/>
    <col min="3" max="3" width="11.6640625" style="15" customWidth="1"/>
    <col min="4" max="4" width="10.6640625" style="15" customWidth="1"/>
    <col min="5" max="5" width="11.33203125" style="15" customWidth="1"/>
    <col min="6" max="6" width="11.109375" style="15" customWidth="1"/>
    <col min="7" max="7" width="10.6640625" style="15" customWidth="1"/>
    <col min="8" max="9" width="5.6640625" style="15" customWidth="1"/>
    <col min="10" max="10" width="8.6640625" style="15" customWidth="1"/>
    <col min="11" max="11" width="11.44140625" style="15"/>
    <col min="12" max="12" width="10.6640625" style="15" customWidth="1"/>
    <col min="13" max="16384" width="11.44140625" style="15"/>
  </cols>
  <sheetData>
    <row r="1" spans="1:12" ht="21.9" customHeight="1" x14ac:dyDescent="0.4">
      <c r="A1" s="11" t="s">
        <v>0</v>
      </c>
      <c r="B1" s="12"/>
      <c r="E1" s="13" t="s">
        <v>3</v>
      </c>
      <c r="F1" s="14"/>
      <c r="G1" s="94" t="s">
        <v>306</v>
      </c>
    </row>
    <row r="2" spans="1:12" ht="21.9" customHeight="1" x14ac:dyDescent="0.4">
      <c r="A2" s="11" t="s">
        <v>322</v>
      </c>
      <c r="B2" s="12"/>
      <c r="E2" s="13" t="s">
        <v>4</v>
      </c>
      <c r="F2" s="14"/>
      <c r="G2" s="94" t="s">
        <v>306</v>
      </c>
    </row>
    <row r="3" spans="1:12" ht="21.9" customHeight="1" x14ac:dyDescent="0.4">
      <c r="A3" s="11"/>
      <c r="B3" s="12"/>
      <c r="E3" s="142" t="s">
        <v>65</v>
      </c>
      <c r="F3" s="142"/>
      <c r="G3" s="50">
        <v>1</v>
      </c>
      <c r="H3" s="108" t="s">
        <v>320</v>
      </c>
    </row>
    <row r="4" spans="1:12" ht="21.9" customHeight="1" x14ac:dyDescent="0.35">
      <c r="A4" s="13" t="s">
        <v>10</v>
      </c>
      <c r="B4" s="143" t="s">
        <v>5</v>
      </c>
      <c r="C4" s="143"/>
      <c r="E4" s="36"/>
      <c r="F4" s="107" t="str">
        <f>IF(OR(ISBLANK(G1),G1="?"),"",IF(ISNUMBER(VALUE(G1)),"","Bitte nur Ziffern eingeben (numbers only)"))</f>
        <v/>
      </c>
      <c r="G4" s="21"/>
      <c r="H4" s="16"/>
    </row>
    <row r="5" spans="1:12" ht="21.9" customHeight="1" x14ac:dyDescent="0.35">
      <c r="A5" s="16" t="s">
        <v>73</v>
      </c>
      <c r="E5" s="57">
        <v>44815</v>
      </c>
      <c r="F5" s="107" t="str">
        <f>IF(OR(ISBLANK(G2),G2="?"),"",IF(ISNUMBER(VALUE(G2)),"","Bitte nur Ziffern eingeben (numbers only)"))</f>
        <v/>
      </c>
      <c r="G5" s="14"/>
      <c r="H5" s="16"/>
    </row>
    <row r="6" spans="1:12" ht="12.3" customHeight="1" x14ac:dyDescent="0.25"/>
    <row r="7" spans="1:12" s="17" customFormat="1" ht="39.9" customHeight="1" x14ac:dyDescent="0.25">
      <c r="A7" s="149" t="s">
        <v>76</v>
      </c>
      <c r="B7" s="149"/>
      <c r="C7" s="149"/>
      <c r="D7" s="149"/>
      <c r="E7" s="149"/>
      <c r="F7" s="149"/>
      <c r="G7" s="149"/>
      <c r="H7" s="149"/>
      <c r="I7" s="149"/>
      <c r="J7" s="149"/>
      <c r="K7" s="149"/>
      <c r="L7" s="149"/>
    </row>
    <row r="8" spans="1:12" s="17" customFormat="1" ht="39.9" customHeight="1" x14ac:dyDescent="0.25">
      <c r="A8" s="149" t="s">
        <v>95</v>
      </c>
      <c r="B8" s="149"/>
      <c r="C8" s="149"/>
      <c r="D8" s="149"/>
      <c r="E8" s="149"/>
      <c r="F8" s="149"/>
      <c r="G8" s="149"/>
      <c r="H8" s="149"/>
      <c r="I8" s="149"/>
      <c r="J8" s="149"/>
      <c r="K8" s="149"/>
      <c r="L8" s="149"/>
    </row>
    <row r="9" spans="1:12" s="17" customFormat="1" ht="39.9" customHeight="1" x14ac:dyDescent="0.25">
      <c r="A9" s="149" t="s">
        <v>77</v>
      </c>
      <c r="B9" s="149"/>
      <c r="C9" s="149"/>
      <c r="D9" s="149"/>
      <c r="E9" s="149"/>
      <c r="F9" s="149"/>
      <c r="G9" s="149"/>
      <c r="H9" s="149"/>
      <c r="I9" s="149"/>
      <c r="J9" s="149"/>
      <c r="K9" s="149"/>
      <c r="L9" s="149"/>
    </row>
    <row r="10" spans="1:12" s="17" customFormat="1" ht="39.9" customHeight="1" x14ac:dyDescent="0.25">
      <c r="A10" s="149" t="s">
        <v>78</v>
      </c>
      <c r="B10" s="149"/>
      <c r="C10" s="149"/>
      <c r="D10" s="149"/>
      <c r="E10" s="149"/>
      <c r="F10" s="149"/>
      <c r="G10" s="149"/>
      <c r="H10" s="149"/>
      <c r="I10" s="149"/>
      <c r="J10" s="149"/>
      <c r="K10" s="149"/>
      <c r="L10" s="149"/>
    </row>
    <row r="11" spans="1:12" s="17" customFormat="1" ht="39.9" customHeight="1" x14ac:dyDescent="0.25">
      <c r="A11" s="149" t="s">
        <v>71</v>
      </c>
      <c r="B11" s="149"/>
      <c r="C11" s="149"/>
      <c r="D11" s="149"/>
      <c r="E11" s="149"/>
      <c r="F11" s="149"/>
      <c r="G11" s="149"/>
      <c r="H11" s="149"/>
      <c r="I11" s="149"/>
      <c r="J11" s="149"/>
      <c r="K11" s="149"/>
      <c r="L11" s="149"/>
    </row>
    <row r="12" spans="1:12" s="17" customFormat="1" ht="39.9" customHeight="1" x14ac:dyDescent="0.25">
      <c r="A12" s="149" t="s">
        <v>153</v>
      </c>
      <c r="B12" s="149"/>
      <c r="C12" s="149"/>
      <c r="D12" s="149"/>
      <c r="E12" s="149"/>
      <c r="F12" s="149"/>
      <c r="G12" s="149"/>
      <c r="H12" s="149"/>
      <c r="I12" s="149"/>
      <c r="J12" s="149"/>
      <c r="K12" s="149"/>
      <c r="L12" s="149"/>
    </row>
    <row r="13" spans="1:12" s="17" customFormat="1" ht="20.100000000000001" customHeight="1" x14ac:dyDescent="0.25">
      <c r="A13" s="150"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50"/>
      <c r="C13" s="150"/>
      <c r="D13" s="150"/>
      <c r="E13" s="150"/>
      <c r="F13" s="150"/>
      <c r="G13" s="150"/>
      <c r="H13" s="150"/>
      <c r="I13" s="150"/>
      <c r="J13" s="150"/>
      <c r="K13" s="150"/>
      <c r="L13" s="150"/>
    </row>
    <row r="14" spans="1:12" s="17" customFormat="1" ht="20.100000000000001" customHeight="1" x14ac:dyDescent="0.25">
      <c r="A14" s="150" t="str">
        <f>IF(OR(OR(G1="?",ISBLANK(G1)),OR(G2="?",ISBLANK(G2))),"Nur wenn diese beiden Felder korrekt ausgefüllt sind, kann der Absender dieser Tabelle identifiziert werden.","")</f>
        <v>Nur wenn diese beiden Felder korrekt ausgefüllt sind, kann der Absender dieser Tabelle identifiziert werden.</v>
      </c>
      <c r="B14" s="150"/>
      <c r="C14" s="150"/>
      <c r="D14" s="150"/>
      <c r="E14" s="150"/>
      <c r="F14" s="150"/>
      <c r="G14" s="150"/>
      <c r="H14" s="150"/>
      <c r="I14" s="150"/>
      <c r="J14" s="150"/>
      <c r="K14" s="150"/>
      <c r="L14" s="150"/>
    </row>
    <row r="15" spans="1:12" s="17" customFormat="1" ht="39.9" customHeight="1" x14ac:dyDescent="0.35">
      <c r="A15" s="151" t="s">
        <v>94</v>
      </c>
      <c r="B15" s="151"/>
      <c r="C15" s="151"/>
      <c r="D15" s="151"/>
      <c r="E15" s="151"/>
      <c r="F15" s="151"/>
      <c r="G15" s="151"/>
      <c r="H15" s="151"/>
      <c r="I15" s="151"/>
      <c r="J15" s="151"/>
      <c r="K15" s="145"/>
      <c r="L15" s="145"/>
    </row>
    <row r="16" spans="1:12" s="56" customFormat="1" ht="19.95" customHeight="1" x14ac:dyDescent="0.25">
      <c r="A16" s="146" t="s">
        <v>300</v>
      </c>
      <c r="B16" s="146"/>
      <c r="C16" s="146"/>
      <c r="D16" s="146"/>
      <c r="E16" s="146"/>
      <c r="F16" s="146"/>
      <c r="G16" s="146"/>
      <c r="H16" s="146"/>
      <c r="I16" s="146"/>
      <c r="J16" s="146"/>
      <c r="K16" s="146"/>
      <c r="L16" s="146"/>
    </row>
    <row r="17" spans="1:15" s="19" customFormat="1" ht="39.9" customHeight="1" x14ac:dyDescent="0.3">
      <c r="A17" s="20" t="s">
        <v>1</v>
      </c>
      <c r="B17" s="58" t="s">
        <v>2</v>
      </c>
      <c r="C17" s="58" t="s">
        <v>187</v>
      </c>
      <c r="D17" s="58" t="s">
        <v>7</v>
      </c>
      <c r="E17" s="58" t="s">
        <v>8</v>
      </c>
      <c r="F17" s="58" t="s">
        <v>9</v>
      </c>
      <c r="G17" s="58" t="s">
        <v>181</v>
      </c>
      <c r="H17" s="148" t="s">
        <v>182</v>
      </c>
      <c r="I17" s="148"/>
      <c r="J17" s="58" t="s">
        <v>186</v>
      </c>
      <c r="K17" s="58" t="s">
        <v>184</v>
      </c>
      <c r="L17" s="58" t="s">
        <v>180</v>
      </c>
      <c r="N17" s="58"/>
    </row>
    <row r="18" spans="1:15" s="19" customFormat="1" ht="34.950000000000003" hidden="1" customHeight="1" x14ac:dyDescent="0.3">
      <c r="A18" s="20" t="s">
        <v>243</v>
      </c>
      <c r="B18" s="20" t="s">
        <v>244</v>
      </c>
      <c r="C18" s="24">
        <v>3</v>
      </c>
      <c r="D18" s="37"/>
      <c r="E18" s="37"/>
      <c r="F18" s="60">
        <f>'pH-Wert'!B1</f>
        <v>9</v>
      </c>
      <c r="G18" s="62"/>
      <c r="H18" s="86">
        <f>'pH-Wert'!$C$1</f>
        <v>8</v>
      </c>
      <c r="I18" s="62"/>
      <c r="J18" s="62"/>
      <c r="K18" s="62"/>
      <c r="L18" s="63"/>
    </row>
    <row r="19" spans="1:15" s="19" customFormat="1" ht="35.1" customHeight="1" x14ac:dyDescent="0.3">
      <c r="A19" s="20" t="s">
        <v>98</v>
      </c>
      <c r="B19" s="59" t="s">
        <v>46</v>
      </c>
      <c r="C19" s="60">
        <v>4</v>
      </c>
      <c r="D19" s="61"/>
      <c r="E19" s="61"/>
      <c r="F19" s="60">
        <f>Wasser!$B$1</f>
        <v>21</v>
      </c>
      <c r="G19" s="62"/>
      <c r="H19" s="86">
        <f>Wasser!$C$1</f>
        <v>20</v>
      </c>
      <c r="I19" s="62"/>
      <c r="J19" s="62"/>
      <c r="K19" s="62"/>
      <c r="L19" s="63"/>
    </row>
    <row r="20" spans="1:15" s="19" customFormat="1" ht="35.1" customHeight="1" x14ac:dyDescent="0.3">
      <c r="A20" s="20" t="s">
        <v>99</v>
      </c>
      <c r="B20" s="59" t="s">
        <v>46</v>
      </c>
      <c r="C20" s="60">
        <v>4</v>
      </c>
      <c r="D20" s="61"/>
      <c r="E20" s="61"/>
      <c r="F20" s="60">
        <f>Fett!B1</f>
        <v>18</v>
      </c>
      <c r="G20" s="62"/>
      <c r="H20" s="86">
        <f>Fett!$C$1</f>
        <v>17</v>
      </c>
      <c r="I20" s="62"/>
      <c r="J20" s="62"/>
      <c r="K20" s="62"/>
      <c r="L20" s="63"/>
    </row>
    <row r="21" spans="1:15" s="19" customFormat="1" ht="35.1" customHeight="1" x14ac:dyDescent="0.3">
      <c r="A21" s="20" t="s">
        <v>112</v>
      </c>
      <c r="B21" s="59" t="s">
        <v>46</v>
      </c>
      <c r="C21" s="60">
        <v>4</v>
      </c>
      <c r="D21" s="61"/>
      <c r="E21" s="61"/>
      <c r="F21" s="60">
        <f>Rohprotein!B1</f>
        <v>17</v>
      </c>
      <c r="G21" s="62"/>
      <c r="H21" s="86">
        <f>Rohprotein!$C$1</f>
        <v>16</v>
      </c>
      <c r="I21" s="62"/>
      <c r="J21" s="62"/>
      <c r="K21" s="62"/>
      <c r="L21" s="63"/>
    </row>
    <row r="22" spans="1:15" s="19" customFormat="1" ht="35.1" customHeight="1" x14ac:dyDescent="0.3">
      <c r="A22" s="20" t="s">
        <v>96</v>
      </c>
      <c r="B22" s="59" t="s">
        <v>46</v>
      </c>
      <c r="C22" s="60">
        <v>3</v>
      </c>
      <c r="D22" s="61"/>
      <c r="E22" s="61"/>
      <c r="F22" s="60">
        <f>Hydroxyprolin!$B$1</f>
        <v>13</v>
      </c>
      <c r="G22" s="62"/>
      <c r="H22" s="86">
        <f>Hydroxyprolin!$C$1</f>
        <v>12</v>
      </c>
      <c r="I22" s="62"/>
      <c r="J22" s="62"/>
      <c r="K22" s="62"/>
      <c r="L22" s="63"/>
    </row>
    <row r="23" spans="1:15" s="19" customFormat="1" ht="35.1" customHeight="1" x14ac:dyDescent="0.3">
      <c r="A23" s="20" t="s">
        <v>101</v>
      </c>
      <c r="B23" s="59" t="s">
        <v>46</v>
      </c>
      <c r="C23" s="60">
        <v>4</v>
      </c>
      <c r="D23" s="61"/>
      <c r="E23" s="61"/>
      <c r="F23" s="60">
        <f>Asche!B1</f>
        <v>20</v>
      </c>
      <c r="G23" s="62"/>
      <c r="H23" s="86">
        <f>Asche!C1</f>
        <v>19</v>
      </c>
      <c r="I23" s="62"/>
      <c r="J23" s="62"/>
      <c r="K23" s="62"/>
      <c r="L23" s="63"/>
    </row>
    <row r="24" spans="1:15" s="19" customFormat="1" ht="50.1" customHeight="1" x14ac:dyDescent="0.3">
      <c r="A24" s="20" t="s">
        <v>188</v>
      </c>
      <c r="B24" s="59" t="s">
        <v>46</v>
      </c>
      <c r="C24" s="60">
        <v>3</v>
      </c>
      <c r="D24" s="61"/>
      <c r="E24" s="61"/>
      <c r="F24" s="60">
        <f>Phosphat!B1</f>
        <v>17</v>
      </c>
      <c r="G24" s="62"/>
      <c r="H24" s="86">
        <f>Phosphat!C1</f>
        <v>16</v>
      </c>
      <c r="I24" s="62"/>
      <c r="J24" s="62"/>
      <c r="K24" s="62"/>
      <c r="L24" s="63"/>
    </row>
    <row r="25" spans="1:15" s="19" customFormat="1" ht="35.1" customHeight="1" x14ac:dyDescent="0.3">
      <c r="A25" s="20" t="s">
        <v>254</v>
      </c>
      <c r="B25" s="59" t="s">
        <v>46</v>
      </c>
      <c r="C25" s="60">
        <v>3</v>
      </c>
      <c r="D25" s="61"/>
      <c r="E25" s="61"/>
      <c r="F25" s="60">
        <f>Kochsalz!B1</f>
        <v>21</v>
      </c>
      <c r="G25" s="62"/>
      <c r="H25" s="86">
        <f>Kochsalz!C1</f>
        <v>20</v>
      </c>
      <c r="I25" s="62"/>
      <c r="J25" s="62"/>
      <c r="K25" s="62"/>
      <c r="L25" s="63"/>
    </row>
    <row r="26" spans="1:15" s="19" customFormat="1" ht="35.1" customHeight="1" x14ac:dyDescent="0.3">
      <c r="A26" s="20" t="s">
        <v>185</v>
      </c>
      <c r="B26" s="59" t="s">
        <v>46</v>
      </c>
      <c r="C26" s="60">
        <v>3</v>
      </c>
      <c r="D26" s="61"/>
      <c r="E26" s="61"/>
      <c r="F26" s="73">
        <f>Elemente!$B$62</f>
        <v>23</v>
      </c>
      <c r="G26" s="73">
        <f>Elemente!$B$13</f>
        <v>15</v>
      </c>
      <c r="H26" s="73">
        <f>Elemente!$B$31</f>
        <v>6</v>
      </c>
      <c r="I26" s="73">
        <f>Elemente!$C$31</f>
        <v>6</v>
      </c>
      <c r="J26" s="73">
        <f>Elemente!$B$40</f>
        <v>4</v>
      </c>
      <c r="K26" s="73">
        <f>Elemente!$B$47</f>
        <v>12</v>
      </c>
      <c r="L26" s="60">
        <f>Elemente!B2</f>
        <v>8</v>
      </c>
    </row>
    <row r="27" spans="1:15" s="19" customFormat="1" ht="35.1" customHeight="1" x14ac:dyDescent="0.3">
      <c r="A27" s="20" t="s">
        <v>258</v>
      </c>
      <c r="B27" s="59" t="s">
        <v>46</v>
      </c>
      <c r="C27" s="60">
        <v>3</v>
      </c>
      <c r="D27" s="61"/>
      <c r="E27" s="61"/>
      <c r="F27" s="89">
        <f>MAX(Elemente!A63:A85)</f>
        <v>23</v>
      </c>
      <c r="G27" s="100">
        <f>MAX(Elemente!A14:A28)</f>
        <v>15</v>
      </c>
      <c r="H27" s="100">
        <f>MAX(Elemente!A32:A37)</f>
        <v>6</v>
      </c>
      <c r="I27" s="100">
        <f>MAX(Elemente!A32:A37)</f>
        <v>6</v>
      </c>
      <c r="J27" s="100">
        <f>MAX(Elemente!A41:A44)</f>
        <v>4</v>
      </c>
      <c r="K27" s="100">
        <f>MAX(Elemente!A48:A59)</f>
        <v>12</v>
      </c>
      <c r="L27" s="100">
        <f>MAX(Elemente!A3:A10)</f>
        <v>8</v>
      </c>
    </row>
    <row r="28" spans="1:15" s="19" customFormat="1" ht="35.1" customHeight="1" x14ac:dyDescent="0.3">
      <c r="A28" s="54" t="s">
        <v>167</v>
      </c>
      <c r="B28" s="17"/>
      <c r="C28" s="17"/>
      <c r="D28" s="17"/>
      <c r="E28" s="17"/>
      <c r="F28" s="17"/>
      <c r="G28" s="17"/>
      <c r="H28" s="17"/>
      <c r="I28" s="17"/>
      <c r="J28" s="17"/>
      <c r="K28" s="17"/>
      <c r="L28" s="17"/>
    </row>
    <row r="29" spans="1:15" ht="19.95" hidden="1" customHeight="1" x14ac:dyDescent="0.3">
      <c r="A29" s="22" t="s">
        <v>243</v>
      </c>
      <c r="B29" s="140" t="b">
        <f>ISBLANK(VLOOKUP(F18,'pH-Wert'!A3:C11,3))</f>
        <v>1</v>
      </c>
      <c r="C29" s="140"/>
      <c r="D29" s="140"/>
      <c r="E29" s="140"/>
      <c r="F29" s="140"/>
      <c r="G29" s="140"/>
      <c r="H29" s="140"/>
      <c r="I29" s="140"/>
      <c r="J29" s="140"/>
      <c r="K29" s="140"/>
      <c r="L29" s="140"/>
      <c r="N29" s="19"/>
      <c r="O29" s="19"/>
    </row>
    <row r="30" spans="1:15" s="17" customFormat="1" ht="35.1" hidden="1" customHeight="1" x14ac:dyDescent="0.3">
      <c r="A30" s="93" t="str">
        <f>IF(F18=H18,"bitte eingeben:",IF(B29,"","Art der Modifikation/Ausgabedatum:"))</f>
        <v/>
      </c>
      <c r="B30" s="139"/>
      <c r="C30" s="139"/>
      <c r="D30" s="139"/>
      <c r="E30" s="139"/>
      <c r="F30" s="139"/>
      <c r="G30" s="139"/>
      <c r="H30" s="139"/>
      <c r="I30" s="139"/>
      <c r="J30" s="139"/>
      <c r="K30" s="139"/>
      <c r="L30" s="139"/>
      <c r="M30" s="15"/>
      <c r="N30" s="19"/>
      <c r="O30" s="19"/>
    </row>
    <row r="31" spans="1:15" ht="20.100000000000001" customHeight="1" x14ac:dyDescent="0.25">
      <c r="A31" s="22" t="s">
        <v>98</v>
      </c>
      <c r="B31" s="140" t="b">
        <f>ISBLANK(VLOOKUP(F19,Wasser!A3:C29,3))</f>
        <v>1</v>
      </c>
      <c r="C31" s="140"/>
      <c r="D31" s="140"/>
      <c r="E31" s="140"/>
      <c r="F31" s="140"/>
      <c r="G31" s="140"/>
      <c r="H31" s="140"/>
      <c r="I31" s="140"/>
      <c r="J31" s="140"/>
      <c r="K31" s="140"/>
      <c r="L31" s="140"/>
    </row>
    <row r="32" spans="1:15" ht="30.3" customHeight="1" x14ac:dyDescent="0.25">
      <c r="A32" s="93" t="str">
        <f>IF(F19=H19,"bitte eingeben:",IF(B31,"","Art der Modifikation/Ausgabedatum:"))</f>
        <v/>
      </c>
      <c r="B32" s="139"/>
      <c r="C32" s="139"/>
      <c r="D32" s="139"/>
      <c r="E32" s="139"/>
      <c r="F32" s="139"/>
      <c r="G32" s="139"/>
      <c r="H32" s="139"/>
      <c r="I32" s="139"/>
      <c r="J32" s="139"/>
      <c r="K32" s="139"/>
      <c r="L32" s="139"/>
    </row>
    <row r="33" spans="1:12" ht="20.100000000000001" customHeight="1" x14ac:dyDescent="0.25">
      <c r="A33" s="22" t="s">
        <v>99</v>
      </c>
      <c r="B33" s="140" t="b">
        <f>ISBLANK(VLOOKUP(F20,Fett!A3:C29,3))</f>
        <v>1</v>
      </c>
      <c r="C33" s="140"/>
      <c r="D33" s="140"/>
      <c r="E33" s="140"/>
      <c r="F33" s="140"/>
      <c r="G33" s="140"/>
      <c r="H33" s="140"/>
      <c r="I33" s="140"/>
      <c r="J33" s="140"/>
      <c r="K33" s="140"/>
      <c r="L33" s="140"/>
    </row>
    <row r="34" spans="1:12" ht="30.3" customHeight="1" x14ac:dyDescent="0.25">
      <c r="A34" s="93" t="str">
        <f>IF(F20=H20,"bitte eingeben:",IF(B33,"","Art der Modifikation/Ausgabedatum:"))</f>
        <v/>
      </c>
      <c r="B34" s="139"/>
      <c r="C34" s="139"/>
      <c r="D34" s="139"/>
      <c r="E34" s="139"/>
      <c r="F34" s="139"/>
      <c r="G34" s="139"/>
      <c r="H34" s="139"/>
      <c r="I34" s="139"/>
      <c r="J34" s="139"/>
      <c r="K34" s="139"/>
      <c r="L34" s="139"/>
    </row>
    <row r="35" spans="1:12" ht="20.100000000000001" customHeight="1" x14ac:dyDescent="0.25">
      <c r="A35" s="22" t="s">
        <v>100</v>
      </c>
      <c r="B35" s="140" t="b">
        <f>ISBLANK(VLOOKUP(F21,Rohprotein!A3:C30,3))</f>
        <v>1</v>
      </c>
      <c r="C35" s="140"/>
      <c r="D35" s="140"/>
      <c r="E35" s="140"/>
      <c r="F35" s="140"/>
      <c r="G35" s="140"/>
      <c r="H35" s="140"/>
      <c r="I35" s="140"/>
      <c r="J35" s="140"/>
      <c r="K35" s="140"/>
      <c r="L35" s="140"/>
    </row>
    <row r="36" spans="1:12" ht="30.3" customHeight="1" x14ac:dyDescent="0.25">
      <c r="A36" s="93" t="str">
        <f>IF(F21=H21,"bitte eingeben:",IF(B35,"","Art der Modifikation/Ausgabedatum:"))</f>
        <v/>
      </c>
      <c r="B36" s="144"/>
      <c r="C36" s="144"/>
      <c r="D36" s="144"/>
      <c r="E36" s="144"/>
      <c r="F36" s="144"/>
      <c r="G36" s="144"/>
      <c r="H36" s="144"/>
      <c r="I36" s="144"/>
      <c r="J36" s="144"/>
      <c r="K36" s="144"/>
      <c r="L36" s="144"/>
    </row>
    <row r="37" spans="1:12" ht="20.100000000000001" customHeight="1" x14ac:dyDescent="0.25">
      <c r="A37" s="22" t="s">
        <v>96</v>
      </c>
      <c r="B37" s="73" t="b">
        <f>ISBLANK(VLOOKUP(F22,Hydroxyprolin!A3:C20,3))</f>
        <v>1</v>
      </c>
      <c r="C37" s="73"/>
      <c r="D37" s="73"/>
      <c r="E37" s="73"/>
      <c r="F37" s="73"/>
      <c r="G37" s="73"/>
      <c r="H37" s="73"/>
      <c r="I37" s="73"/>
      <c r="J37" s="73"/>
      <c r="K37" s="73"/>
      <c r="L37" s="73"/>
    </row>
    <row r="38" spans="1:12" ht="30.3" customHeight="1" x14ac:dyDescent="0.25">
      <c r="A38" s="93" t="str">
        <f>IF(F22=H22,"bitte eingeben:",IF(B37,"","Art der Modifikation/Ausgabedatum:"))</f>
        <v/>
      </c>
      <c r="B38" s="147"/>
      <c r="C38" s="147"/>
      <c r="D38" s="147"/>
      <c r="E38" s="147"/>
      <c r="F38" s="147"/>
      <c r="G38" s="147"/>
      <c r="H38" s="147"/>
      <c r="I38" s="147"/>
      <c r="J38" s="147"/>
      <c r="K38" s="147"/>
      <c r="L38" s="147"/>
    </row>
    <row r="39" spans="1:12" ht="20.100000000000001" customHeight="1" x14ac:dyDescent="0.25">
      <c r="A39" s="22" t="s">
        <v>101</v>
      </c>
      <c r="B39" s="140" t="b">
        <f>ISBLANK(VLOOKUP(F23,Asche!A3:C36,3))</f>
        <v>1</v>
      </c>
      <c r="C39" s="140"/>
      <c r="D39" s="140"/>
      <c r="E39" s="140"/>
      <c r="F39" s="140"/>
      <c r="G39" s="140"/>
      <c r="H39" s="140"/>
      <c r="I39" s="140"/>
      <c r="J39" s="140"/>
      <c r="K39" s="140"/>
      <c r="L39" s="140"/>
    </row>
    <row r="40" spans="1:12" ht="30.3" customHeight="1" x14ac:dyDescent="0.25">
      <c r="A40" s="93" t="str">
        <f>IF(F23=H23,"bitte eingeben:",IF(B39,"","Art der Modifikation/Ausgabedatum:"))</f>
        <v/>
      </c>
      <c r="B40" s="147"/>
      <c r="C40" s="147"/>
      <c r="D40" s="147"/>
      <c r="E40" s="147"/>
      <c r="F40" s="147"/>
      <c r="G40" s="147"/>
      <c r="H40" s="147"/>
      <c r="I40" s="147"/>
      <c r="J40" s="147"/>
      <c r="K40" s="147"/>
      <c r="L40" s="147"/>
    </row>
    <row r="41" spans="1:12" ht="20.100000000000001" customHeight="1" x14ac:dyDescent="0.25">
      <c r="A41" s="22" t="s">
        <v>97</v>
      </c>
      <c r="B41" s="140" t="b">
        <f>ISBLANK(VLOOKUP(F24,Phosphat!A3:C28,3))</f>
        <v>1</v>
      </c>
      <c r="C41" s="140"/>
      <c r="D41" s="140"/>
      <c r="E41" s="140"/>
      <c r="F41" s="140"/>
      <c r="G41" s="140"/>
      <c r="H41" s="140"/>
      <c r="I41" s="140"/>
      <c r="J41" s="140"/>
      <c r="K41" s="140"/>
      <c r="L41" s="140"/>
    </row>
    <row r="42" spans="1:12" ht="30.3" customHeight="1" x14ac:dyDescent="0.25">
      <c r="A42" s="93" t="str">
        <f>IF(F24=H24,"bitte eingeben:",IF(B41,"","Art der Modifikation/Ausgabedatum:"))</f>
        <v/>
      </c>
      <c r="B42" s="139"/>
      <c r="C42" s="139"/>
      <c r="D42" s="139"/>
      <c r="E42" s="139"/>
      <c r="F42" s="139"/>
      <c r="G42" s="139"/>
      <c r="H42" s="139"/>
      <c r="I42" s="139"/>
      <c r="J42" s="139"/>
      <c r="K42" s="139"/>
      <c r="L42" s="139"/>
    </row>
    <row r="43" spans="1:12" ht="20.100000000000001" customHeight="1" x14ac:dyDescent="0.25">
      <c r="A43" s="22" t="str">
        <f>A25</f>
        <v>Kochsalz (über Chlorid)</v>
      </c>
      <c r="B43" s="140" t="b">
        <f>ISBLANK(VLOOKUP(F25,Kochsalz!A3:C24,3))</f>
        <v>1</v>
      </c>
      <c r="C43" s="140"/>
      <c r="D43" s="140"/>
      <c r="E43" s="140"/>
      <c r="F43" s="140"/>
      <c r="G43" s="140"/>
      <c r="H43" s="140"/>
      <c r="I43" s="140"/>
      <c r="J43" s="140"/>
      <c r="K43" s="140"/>
      <c r="L43" s="140"/>
    </row>
    <row r="44" spans="1:12" ht="30.3" customHeight="1" x14ac:dyDescent="0.25">
      <c r="A44" s="93" t="str">
        <f>IF(F25=H25,"bitte eingeben:",IF(B43,"","Art der Modifikation:"))</f>
        <v/>
      </c>
      <c r="B44" s="139"/>
      <c r="C44" s="139"/>
      <c r="D44" s="139"/>
      <c r="E44" s="139"/>
      <c r="F44" s="139"/>
      <c r="G44" s="139"/>
      <c r="H44" s="139"/>
      <c r="I44" s="139"/>
      <c r="J44" s="139"/>
      <c r="K44" s="139"/>
      <c r="L44" s="139"/>
    </row>
    <row r="45" spans="1:12" ht="30.3" customHeight="1" x14ac:dyDescent="0.25">
      <c r="A45" s="54" t="s">
        <v>168</v>
      </c>
      <c r="B45" s="17"/>
      <c r="C45" s="17"/>
      <c r="D45" s="17"/>
      <c r="E45" s="17"/>
      <c r="F45" s="17"/>
      <c r="G45" s="17"/>
      <c r="H45" s="17"/>
    </row>
    <row r="46" spans="1:12" ht="18" x14ac:dyDescent="0.35">
      <c r="A46" s="87" t="s">
        <v>185</v>
      </c>
      <c r="B46" s="65"/>
      <c r="C46" s="72"/>
      <c r="D46" s="72"/>
      <c r="E46" s="71"/>
      <c r="F46" s="72"/>
      <c r="G46" s="72"/>
      <c r="H46" s="71"/>
      <c r="I46" s="65"/>
      <c r="J46" s="84"/>
      <c r="K46" s="85"/>
      <c r="L46" s="85"/>
    </row>
    <row r="47" spans="1:12" ht="18" x14ac:dyDescent="0.35">
      <c r="A47" s="69"/>
      <c r="B47" s="65"/>
      <c r="C47" s="72"/>
      <c r="D47" s="72"/>
      <c r="E47" s="71"/>
      <c r="F47" s="72"/>
      <c r="G47" s="72"/>
      <c r="H47" s="71"/>
      <c r="I47" s="65"/>
      <c r="J47" s="84"/>
      <c r="K47" s="85"/>
      <c r="L47" s="85"/>
    </row>
    <row r="48" spans="1:12" ht="31.2" x14ac:dyDescent="0.25">
      <c r="A48" s="88" t="s">
        <v>180</v>
      </c>
      <c r="B48" s="65"/>
      <c r="C48" s="65"/>
      <c r="D48" s="65"/>
      <c r="E48" s="65"/>
      <c r="F48" s="65"/>
      <c r="G48" s="65"/>
      <c r="H48" s="65"/>
      <c r="I48" s="65"/>
      <c r="J48" s="84"/>
      <c r="K48" s="85"/>
      <c r="L48" s="85"/>
    </row>
    <row r="49" spans="1:12" x14ac:dyDescent="0.25">
      <c r="A49" s="68"/>
      <c r="B49" s="65"/>
      <c r="C49" s="65"/>
      <c r="D49" s="67"/>
      <c r="E49" s="65"/>
      <c r="F49" s="65"/>
      <c r="G49" s="65"/>
      <c r="H49" s="65"/>
      <c r="I49" s="65"/>
      <c r="J49" s="84"/>
      <c r="K49" s="85"/>
      <c r="L49" s="85"/>
    </row>
    <row r="50" spans="1:12" ht="31.2" x14ac:dyDescent="0.25">
      <c r="A50" s="88" t="s">
        <v>181</v>
      </c>
      <c r="B50" s="65"/>
      <c r="C50" s="65"/>
      <c r="D50" s="65"/>
      <c r="E50" s="65"/>
      <c r="F50" s="65"/>
      <c r="G50" s="65"/>
      <c r="H50" s="65"/>
      <c r="I50" s="65"/>
      <c r="J50" s="84"/>
      <c r="K50" s="85"/>
      <c r="L50" s="85"/>
    </row>
    <row r="51" spans="1:12" ht="25.2" customHeight="1" x14ac:dyDescent="0.25">
      <c r="A51" s="64" t="str">
        <f>IF(Ergebnisse!G26=Ergebnisse!G27-1,"bitte eingeben:","")</f>
        <v/>
      </c>
      <c r="B51" s="141"/>
      <c r="C51" s="141"/>
      <c r="D51" s="141"/>
      <c r="E51" s="141"/>
      <c r="F51" s="141"/>
      <c r="G51" s="141"/>
      <c r="H51" s="141"/>
      <c r="I51" s="141"/>
      <c r="J51" s="141"/>
      <c r="K51" s="141"/>
      <c r="L51" s="141"/>
    </row>
    <row r="52" spans="1:12" ht="31.2" x14ac:dyDescent="0.25">
      <c r="A52" s="88" t="s">
        <v>191</v>
      </c>
      <c r="B52" s="65"/>
      <c r="C52" s="65"/>
      <c r="D52" s="65"/>
      <c r="E52" s="65"/>
      <c r="F52" s="65"/>
      <c r="G52" s="65"/>
      <c r="H52" s="65"/>
      <c r="I52" s="65"/>
      <c r="J52" s="84"/>
      <c r="K52" s="85"/>
      <c r="L52" s="85"/>
    </row>
    <row r="53" spans="1:12" ht="31.2" x14ac:dyDescent="0.25">
      <c r="A53" s="88" t="s">
        <v>190</v>
      </c>
      <c r="B53" s="65"/>
      <c r="C53" s="65"/>
      <c r="D53" s="65"/>
      <c r="E53" s="65"/>
      <c r="F53" s="65"/>
      <c r="G53" s="65"/>
      <c r="H53" s="65"/>
      <c r="I53" s="65"/>
      <c r="J53" s="84"/>
      <c r="K53" s="85"/>
      <c r="L53" s="85"/>
    </row>
    <row r="54" spans="1:12" ht="25.2" customHeight="1" x14ac:dyDescent="0.25">
      <c r="A54" s="64" t="str">
        <f>IF(OR(Ergebnisse!H26=Ergebnisse!H27-1,Ergebnisse!I26=Ergebnisse!I27-1),"bitte eingeben:","")</f>
        <v/>
      </c>
      <c r="B54" s="141"/>
      <c r="C54" s="141"/>
      <c r="D54" s="141"/>
      <c r="E54" s="141"/>
      <c r="F54" s="141"/>
      <c r="G54" s="141"/>
      <c r="H54" s="141"/>
      <c r="I54" s="141"/>
      <c r="J54" s="141"/>
      <c r="K54" s="141"/>
      <c r="L54" s="141"/>
    </row>
    <row r="55" spans="1:12" ht="31.2" x14ac:dyDescent="0.25">
      <c r="A55" s="88" t="s">
        <v>183</v>
      </c>
      <c r="B55" s="66"/>
      <c r="C55" s="66"/>
      <c r="D55" s="66"/>
      <c r="E55" s="66"/>
      <c r="F55" s="66"/>
      <c r="G55" s="66"/>
      <c r="H55" s="66"/>
      <c r="I55" s="66"/>
      <c r="J55" s="84"/>
      <c r="K55" s="85"/>
      <c r="L55" s="85"/>
    </row>
    <row r="56" spans="1:12" ht="25.2" customHeight="1" x14ac:dyDescent="0.25">
      <c r="A56" s="64" t="str">
        <f>IF(Ergebnisse!J26=Ergebnisse!J27-1,"bitte eingeben:","")</f>
        <v/>
      </c>
      <c r="B56" s="138"/>
      <c r="C56" s="138"/>
      <c r="D56" s="138"/>
      <c r="E56" s="138"/>
      <c r="F56" s="138"/>
      <c r="G56" s="138"/>
      <c r="H56" s="138"/>
      <c r="I56" s="138"/>
      <c r="J56" s="138"/>
      <c r="K56" s="138"/>
      <c r="L56" s="138"/>
    </row>
    <row r="57" spans="1:12" ht="18" customHeight="1" x14ac:dyDescent="0.25">
      <c r="A57" s="88" t="s">
        <v>189</v>
      </c>
      <c r="B57" s="66"/>
      <c r="C57" s="66"/>
      <c r="D57" s="66"/>
      <c r="E57" s="66"/>
      <c r="F57" s="66"/>
      <c r="G57" s="66"/>
      <c r="H57" s="66"/>
      <c r="I57" s="66"/>
      <c r="J57" s="84"/>
      <c r="K57" s="85"/>
      <c r="L57" s="85"/>
    </row>
    <row r="58" spans="1:12" ht="25.2" customHeight="1" x14ac:dyDescent="0.25">
      <c r="A58" s="64" t="str">
        <f>IF(Ergebnisse!K26=Ergebnisse!K27-1,"bitte eingeben:","")</f>
        <v/>
      </c>
      <c r="B58" s="141"/>
      <c r="C58" s="141"/>
      <c r="D58" s="141"/>
      <c r="E58" s="141"/>
      <c r="F58" s="141"/>
      <c r="G58" s="141"/>
      <c r="H58" s="141"/>
      <c r="I58" s="141"/>
      <c r="J58" s="84"/>
      <c r="K58" s="85"/>
      <c r="L58" s="85"/>
    </row>
    <row r="59" spans="1:12" ht="31.2" x14ac:dyDescent="0.25">
      <c r="A59" s="88" t="s">
        <v>9</v>
      </c>
      <c r="B59" s="65"/>
      <c r="C59" s="65"/>
      <c r="D59" s="65"/>
      <c r="E59" s="65"/>
      <c r="F59" s="65"/>
      <c r="G59" s="65"/>
      <c r="H59" s="65"/>
      <c r="I59" s="65"/>
      <c r="J59" s="84"/>
      <c r="K59" s="85"/>
      <c r="L59" s="85"/>
    </row>
    <row r="60" spans="1:12" ht="25.2" customHeight="1" x14ac:dyDescent="0.25">
      <c r="A60" s="70" t="str">
        <f>IF(Ergebnisse!F26=Ergebnisse!F27-1,"bitte eingeben:","")</f>
        <v/>
      </c>
      <c r="B60" s="138"/>
      <c r="C60" s="138"/>
      <c r="D60" s="138"/>
      <c r="E60" s="138"/>
      <c r="F60" s="138"/>
      <c r="G60" s="138"/>
      <c r="H60" s="138"/>
      <c r="I60" s="138"/>
      <c r="J60" s="138"/>
      <c r="K60" s="138"/>
      <c r="L60" s="138"/>
    </row>
  </sheetData>
  <sheetProtection algorithmName="SHA-512" hashValue="gSJEinfLObwmmprj+bgDbaOZaK1Opu6JjqBP2E0teT7oAGUz05xXs1O2eQC2Vk2pf5ME7bURyZ3q6dGcCu3PnQ==" saltValue="8hZCAjpTVp4gMB80XW3eMQ==" spinCount="100000" sheet="1" objects="1" scenarios="1"/>
  <mergeCells count="34">
    <mergeCell ref="H17:I17"/>
    <mergeCell ref="A7:L7"/>
    <mergeCell ref="A8:L8"/>
    <mergeCell ref="A9:L9"/>
    <mergeCell ref="A10:L10"/>
    <mergeCell ref="A11:L11"/>
    <mergeCell ref="A12:L12"/>
    <mergeCell ref="A13:L13"/>
    <mergeCell ref="A14:L14"/>
    <mergeCell ref="A15:J15"/>
    <mergeCell ref="E3:F3"/>
    <mergeCell ref="B4:C4"/>
    <mergeCell ref="B58:I58"/>
    <mergeCell ref="B32:L32"/>
    <mergeCell ref="B34:L34"/>
    <mergeCell ref="B36:L36"/>
    <mergeCell ref="K15:L15"/>
    <mergeCell ref="A16:L16"/>
    <mergeCell ref="B31:L31"/>
    <mergeCell ref="B33:L33"/>
    <mergeCell ref="B54:L54"/>
    <mergeCell ref="B38:L38"/>
    <mergeCell ref="B40:L40"/>
    <mergeCell ref="B56:L56"/>
    <mergeCell ref="B29:L29"/>
    <mergeCell ref="B30:L30"/>
    <mergeCell ref="B60:L60"/>
    <mergeCell ref="B42:L42"/>
    <mergeCell ref="B44:L44"/>
    <mergeCell ref="B35:L35"/>
    <mergeCell ref="B39:L39"/>
    <mergeCell ref="B41:L41"/>
    <mergeCell ref="B43:L43"/>
    <mergeCell ref="B51:L51"/>
  </mergeCells>
  <phoneticPr fontId="0" type="noConversion"/>
  <conditionalFormatting sqref="H19:H20 H23:H24">
    <cfRule type="cellIs" dxfId="39" priority="23" stopIfTrue="1" operator="equal">
      <formula>6</formula>
    </cfRule>
  </conditionalFormatting>
  <conditionalFormatting sqref="J19:J24">
    <cfRule type="cellIs" dxfId="38" priority="24" stopIfTrue="1" operator="equal">
      <formula>15</formula>
    </cfRule>
  </conditionalFormatting>
  <conditionalFormatting sqref="I19:I24">
    <cfRule type="cellIs" dxfId="37" priority="25" stopIfTrue="1" operator="equal">
      <formula>11</formula>
    </cfRule>
  </conditionalFormatting>
  <conditionalFormatting sqref="G19:G25">
    <cfRule type="cellIs" dxfId="36" priority="30" stopIfTrue="1" operator="equal">
      <formula>10</formula>
    </cfRule>
  </conditionalFormatting>
  <conditionalFormatting sqref="F19">
    <cfRule type="expression" dxfId="35" priority="31" stopIfTrue="1">
      <formula>$F$19-$H$19=1</formula>
    </cfRule>
  </conditionalFormatting>
  <conditionalFormatting sqref="F20">
    <cfRule type="expression" dxfId="34" priority="32" stopIfTrue="1">
      <formula>$F$20-$H$20=1</formula>
    </cfRule>
  </conditionalFormatting>
  <conditionalFormatting sqref="F21">
    <cfRule type="expression" dxfId="33" priority="33" stopIfTrue="1">
      <formula>$F$21-$H$21=1</formula>
    </cfRule>
  </conditionalFormatting>
  <conditionalFormatting sqref="F22">
    <cfRule type="expression" dxfId="32" priority="34" stopIfTrue="1">
      <formula>$F$22-$H$22=1</formula>
    </cfRule>
  </conditionalFormatting>
  <conditionalFormatting sqref="F23">
    <cfRule type="expression" dxfId="31" priority="35" stopIfTrue="1">
      <formula>$F$23-$H$23=1</formula>
    </cfRule>
  </conditionalFormatting>
  <conditionalFormatting sqref="F24">
    <cfRule type="expression" dxfId="30" priority="36" stopIfTrue="1">
      <formula>$F$24-$H$24=1</formula>
    </cfRule>
  </conditionalFormatting>
  <conditionalFormatting sqref="F25">
    <cfRule type="expression" dxfId="29" priority="38" stopIfTrue="1">
      <formula>$F$25-$H$25=1</formula>
    </cfRule>
  </conditionalFormatting>
  <conditionalFormatting sqref="C32:H32">
    <cfRule type="expression" dxfId="28" priority="39" stopIfTrue="1">
      <formula>OR($F$19-$H$19=0,NOT(J31))</formula>
    </cfRule>
  </conditionalFormatting>
  <conditionalFormatting sqref="C34:H34">
    <cfRule type="expression" dxfId="27" priority="40" stopIfTrue="1">
      <formula>OR($F$20-$H$20=0,NOT(J33))</formula>
    </cfRule>
  </conditionalFormatting>
  <conditionalFormatting sqref="C36:H36">
    <cfRule type="expression" dxfId="26" priority="41" stopIfTrue="1">
      <formula>OR($F$21-$H$21=0,NOT(J35))</formula>
    </cfRule>
  </conditionalFormatting>
  <conditionalFormatting sqref="C38:H38">
    <cfRule type="expression" dxfId="25" priority="42" stopIfTrue="1">
      <formula>OR($F$22-$H$22=0,NOT(J37))</formula>
    </cfRule>
  </conditionalFormatting>
  <conditionalFormatting sqref="C40:H40">
    <cfRule type="expression" dxfId="24" priority="43" stopIfTrue="1">
      <formula>OR($F$23-$H$23=0,NOT(J39))</formula>
    </cfRule>
  </conditionalFormatting>
  <conditionalFormatting sqref="C42:H42">
    <cfRule type="expression" dxfId="23" priority="44" stopIfTrue="1">
      <formula>OR($F$24-$H$24=0,NOT(J41))</formula>
    </cfRule>
  </conditionalFormatting>
  <conditionalFormatting sqref="C44:H44">
    <cfRule type="expression" dxfId="22" priority="45" stopIfTrue="1">
      <formula>OR($F$25-$H$25=0,NOT(J43))</formula>
    </cfRule>
  </conditionalFormatting>
  <conditionalFormatting sqref="B54:I54">
    <cfRule type="expression" dxfId="21" priority="18" stopIfTrue="1">
      <formula>OR($I$26-$I$27=-1,$H$26-$I$27=-1)</formula>
    </cfRule>
  </conditionalFormatting>
  <conditionalFormatting sqref="B58:I58">
    <cfRule type="expression" dxfId="20" priority="20" stopIfTrue="1">
      <formula>$K$27-$K$26=1</formula>
    </cfRule>
  </conditionalFormatting>
  <conditionalFormatting sqref="B56:I56">
    <cfRule type="expression" dxfId="19" priority="21" stopIfTrue="1">
      <formula>$J$27-$J$26=1</formula>
    </cfRule>
  </conditionalFormatting>
  <conditionalFormatting sqref="B51:H51">
    <cfRule type="expression" dxfId="18" priority="22" stopIfTrue="1">
      <formula>$G$27-$G$26=1</formula>
    </cfRule>
  </conditionalFormatting>
  <conditionalFormatting sqref="B32">
    <cfRule type="expression" dxfId="17" priority="77" stopIfTrue="1">
      <formula>OR($F$19-$H$19=0,NOT(B31))</formula>
    </cfRule>
  </conditionalFormatting>
  <conditionalFormatting sqref="B34">
    <cfRule type="expression" dxfId="16" priority="79" stopIfTrue="1">
      <formula>OR($F$20-$H$20=0,NOT(B33))</formula>
    </cfRule>
  </conditionalFormatting>
  <conditionalFormatting sqref="B36">
    <cfRule type="expression" dxfId="15" priority="81" stopIfTrue="1">
      <formula>OR($F$21-$H$21=0,NOT(B35))</formula>
    </cfRule>
  </conditionalFormatting>
  <conditionalFormatting sqref="B38">
    <cfRule type="expression" dxfId="14" priority="83" stopIfTrue="1">
      <formula>OR($F$22-$H$22=0,NOT(B37))</formula>
    </cfRule>
  </conditionalFormatting>
  <conditionalFormatting sqref="B40">
    <cfRule type="expression" dxfId="13" priority="85" stopIfTrue="1">
      <formula>OR($F$23-$H$23=0,NOT(B39))</formula>
    </cfRule>
  </conditionalFormatting>
  <conditionalFormatting sqref="B42">
    <cfRule type="expression" dxfId="12" priority="87" stopIfTrue="1">
      <formula>OR($F$24-$H$24=0,NOT(B41))</formula>
    </cfRule>
  </conditionalFormatting>
  <conditionalFormatting sqref="B44">
    <cfRule type="expression" dxfId="11" priority="89" stopIfTrue="1">
      <formula>OR($F$25-$H$25=0,NOT(B43))</formula>
    </cfRule>
  </conditionalFormatting>
  <conditionalFormatting sqref="L26">
    <cfRule type="cellIs" dxfId="10" priority="17" stopIfTrue="1" operator="equal">
      <formula>L$27</formula>
    </cfRule>
  </conditionalFormatting>
  <conditionalFormatting sqref="G26">
    <cfRule type="cellIs" dxfId="9" priority="11" stopIfTrue="1" operator="equal">
      <formula>$G$27</formula>
    </cfRule>
  </conditionalFormatting>
  <conditionalFormatting sqref="H26">
    <cfRule type="cellIs" dxfId="8" priority="12" stopIfTrue="1" operator="equal">
      <formula>$H$27</formula>
    </cfRule>
  </conditionalFormatting>
  <conditionalFormatting sqref="I26">
    <cfRule type="cellIs" dxfId="7" priority="13" stopIfTrue="1" operator="equal">
      <formula>$I$27</formula>
    </cfRule>
  </conditionalFormatting>
  <conditionalFormatting sqref="J26">
    <cfRule type="cellIs" dxfId="6" priority="14" stopIfTrue="1" operator="equal">
      <formula>$J$27</formula>
    </cfRule>
  </conditionalFormatting>
  <conditionalFormatting sqref="K26">
    <cfRule type="cellIs" dxfId="5" priority="15" stopIfTrue="1" operator="equal">
      <formula>$K$27</formula>
    </cfRule>
  </conditionalFormatting>
  <conditionalFormatting sqref="G18">
    <cfRule type="cellIs" dxfId="4" priority="7" stopIfTrue="1" operator="equal">
      <formula>10</formula>
    </cfRule>
  </conditionalFormatting>
  <conditionalFormatting sqref="B30">
    <cfRule type="expression" dxfId="3" priority="6" stopIfTrue="1">
      <formula>OR($F$18-$H$18=0,NOT(B29))</formula>
    </cfRule>
  </conditionalFormatting>
  <conditionalFormatting sqref="B60:I60">
    <cfRule type="expression" dxfId="2" priority="3" stopIfTrue="1">
      <formula>$F$27-$F$26=1</formula>
    </cfRule>
  </conditionalFormatting>
  <conditionalFormatting sqref="F18">
    <cfRule type="expression" dxfId="1" priority="2" stopIfTrue="1">
      <formula>$F$18-$H$18=1</formula>
    </cfRule>
  </conditionalFormatting>
  <conditionalFormatting sqref="F26">
    <cfRule type="cellIs" dxfId="0" priority="1" stopIfTrue="1" operator="equal">
      <formula>$F$27</formula>
    </cfRule>
  </conditionalFormatting>
  <hyperlinks>
    <hyperlink ref="B4" r:id="rId1" xr:uid="{00000000-0004-0000-0800-000000000000}"/>
  </hyperlinks>
  <pageMargins left="0.59055118110236227" right="0.59055118110236227" top="0.78740157480314965" bottom="0.78740157480314965" header="0.39370078740157483" footer="0.39370078740157483"/>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3" manualBreakCount="3">
    <brk id="16" max="16383" man="1"/>
    <brk id="27" max="16383" man="1"/>
    <brk id="44"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7" r:id="rId5" name="Drop Down 49">
              <controlPr locked="0" defaultSize="0" autoLine="0" autoPict="0">
                <anchor moveWithCells="1">
                  <from>
                    <xdr:col>1</xdr:col>
                    <xdr:colOff>7620</xdr:colOff>
                    <xdr:row>30</xdr:row>
                    <xdr:rowOff>0</xdr:rowOff>
                  </from>
                  <to>
                    <xdr:col>11</xdr:col>
                    <xdr:colOff>518160</xdr:colOff>
                    <xdr:row>30</xdr:row>
                    <xdr:rowOff>213360</xdr:rowOff>
                  </to>
                </anchor>
              </controlPr>
            </control>
          </mc:Choice>
        </mc:AlternateContent>
        <mc:AlternateContent xmlns:mc="http://schemas.openxmlformats.org/markup-compatibility/2006">
          <mc:Choice Requires="x14">
            <control shapeId="2098" r:id="rId6" name="Drop Down 50">
              <controlPr locked="0" defaultSize="0" autoLine="0" autoPict="0">
                <anchor moveWithCells="1">
                  <from>
                    <xdr:col>1</xdr:col>
                    <xdr:colOff>22860</xdr:colOff>
                    <xdr:row>32</xdr:row>
                    <xdr:rowOff>38100</xdr:rowOff>
                  </from>
                  <to>
                    <xdr:col>11</xdr:col>
                    <xdr:colOff>525780</xdr:colOff>
                    <xdr:row>32</xdr:row>
                    <xdr:rowOff>236220</xdr:rowOff>
                  </to>
                </anchor>
              </controlPr>
            </control>
          </mc:Choice>
        </mc:AlternateContent>
        <mc:AlternateContent xmlns:mc="http://schemas.openxmlformats.org/markup-compatibility/2006">
          <mc:Choice Requires="x14">
            <control shapeId="2099" r:id="rId7" name="Drop Down 51">
              <controlPr locked="0" defaultSize="0" autoLine="0" autoPict="0">
                <anchor moveWithCells="1">
                  <from>
                    <xdr:col>1</xdr:col>
                    <xdr:colOff>22860</xdr:colOff>
                    <xdr:row>34</xdr:row>
                    <xdr:rowOff>38100</xdr:rowOff>
                  </from>
                  <to>
                    <xdr:col>11</xdr:col>
                    <xdr:colOff>525780</xdr:colOff>
                    <xdr:row>34</xdr:row>
                    <xdr:rowOff>236220</xdr:rowOff>
                  </to>
                </anchor>
              </controlPr>
            </control>
          </mc:Choice>
        </mc:AlternateContent>
        <mc:AlternateContent xmlns:mc="http://schemas.openxmlformats.org/markup-compatibility/2006">
          <mc:Choice Requires="x14">
            <control shapeId="2100" r:id="rId8" name="Drop Down 52">
              <controlPr locked="0" defaultSize="0" autoLine="0" autoPict="0">
                <anchor moveWithCells="1">
                  <from>
                    <xdr:col>1</xdr:col>
                    <xdr:colOff>22860</xdr:colOff>
                    <xdr:row>36</xdr:row>
                    <xdr:rowOff>38100</xdr:rowOff>
                  </from>
                  <to>
                    <xdr:col>11</xdr:col>
                    <xdr:colOff>525780</xdr:colOff>
                    <xdr:row>36</xdr:row>
                    <xdr:rowOff>236220</xdr:rowOff>
                  </to>
                </anchor>
              </controlPr>
            </control>
          </mc:Choice>
        </mc:AlternateContent>
        <mc:AlternateContent xmlns:mc="http://schemas.openxmlformats.org/markup-compatibility/2006">
          <mc:Choice Requires="x14">
            <control shapeId="2101" r:id="rId9" name="Drop Down 53">
              <controlPr locked="0" defaultSize="0" autoLine="0" autoPict="0">
                <anchor moveWithCells="1">
                  <from>
                    <xdr:col>1</xdr:col>
                    <xdr:colOff>22860</xdr:colOff>
                    <xdr:row>38</xdr:row>
                    <xdr:rowOff>38100</xdr:rowOff>
                  </from>
                  <to>
                    <xdr:col>11</xdr:col>
                    <xdr:colOff>525780</xdr:colOff>
                    <xdr:row>38</xdr:row>
                    <xdr:rowOff>236220</xdr:rowOff>
                  </to>
                </anchor>
              </controlPr>
            </control>
          </mc:Choice>
        </mc:AlternateContent>
        <mc:AlternateContent xmlns:mc="http://schemas.openxmlformats.org/markup-compatibility/2006">
          <mc:Choice Requires="x14">
            <control shapeId="2102" r:id="rId10" name="Drop Down 54">
              <controlPr locked="0" defaultSize="0" autoLine="0" autoPict="0">
                <anchor moveWithCells="1">
                  <from>
                    <xdr:col>1</xdr:col>
                    <xdr:colOff>22860</xdr:colOff>
                    <xdr:row>40</xdr:row>
                    <xdr:rowOff>38100</xdr:rowOff>
                  </from>
                  <to>
                    <xdr:col>11</xdr:col>
                    <xdr:colOff>525780</xdr:colOff>
                    <xdr:row>40</xdr:row>
                    <xdr:rowOff>236220</xdr:rowOff>
                  </to>
                </anchor>
              </controlPr>
            </control>
          </mc:Choice>
        </mc:AlternateContent>
        <mc:AlternateContent xmlns:mc="http://schemas.openxmlformats.org/markup-compatibility/2006">
          <mc:Choice Requires="x14">
            <control shapeId="2105" r:id="rId11" name="Drop Down 57">
              <controlPr locked="0" defaultSize="0" autoLine="0" autoPict="0">
                <anchor moveWithCells="1">
                  <from>
                    <xdr:col>1</xdr:col>
                    <xdr:colOff>22860</xdr:colOff>
                    <xdr:row>42</xdr:row>
                    <xdr:rowOff>38100</xdr:rowOff>
                  </from>
                  <to>
                    <xdr:col>11</xdr:col>
                    <xdr:colOff>525780</xdr:colOff>
                    <xdr:row>42</xdr:row>
                    <xdr:rowOff>236220</xdr:rowOff>
                  </to>
                </anchor>
              </controlPr>
            </control>
          </mc:Choice>
        </mc:AlternateContent>
        <mc:AlternateContent xmlns:mc="http://schemas.openxmlformats.org/markup-compatibility/2006">
          <mc:Choice Requires="x14">
            <control shapeId="2119" r:id="rId12" name="Drop Down 71">
              <controlPr locked="0" defaultSize="0" autoLine="0" autoPict="0">
                <anchor moveWithCells="1">
                  <from>
                    <xdr:col>10</xdr:col>
                    <xdr:colOff>22860</xdr:colOff>
                    <xdr:row>14</xdr:row>
                    <xdr:rowOff>129540</xdr:rowOff>
                  </from>
                  <to>
                    <xdr:col>11</xdr:col>
                    <xdr:colOff>106680</xdr:colOff>
                    <xdr:row>14</xdr:row>
                    <xdr:rowOff>396240</xdr:rowOff>
                  </to>
                </anchor>
              </controlPr>
            </control>
          </mc:Choice>
        </mc:AlternateContent>
        <mc:AlternateContent xmlns:mc="http://schemas.openxmlformats.org/markup-compatibility/2006">
          <mc:Choice Requires="x14">
            <control shapeId="2126" r:id="rId13" name="Drop Down 78">
              <controlPr locked="0" defaultSize="0" autoLine="0" autoPict="0">
                <anchor moveWithCells="1">
                  <from>
                    <xdr:col>1</xdr:col>
                    <xdr:colOff>7620</xdr:colOff>
                    <xdr:row>47</xdr:row>
                    <xdr:rowOff>106680</xdr:rowOff>
                  </from>
                  <to>
                    <xdr:col>2</xdr:col>
                    <xdr:colOff>251460</xdr:colOff>
                    <xdr:row>47</xdr:row>
                    <xdr:rowOff>312420</xdr:rowOff>
                  </to>
                </anchor>
              </controlPr>
            </control>
          </mc:Choice>
        </mc:AlternateContent>
        <mc:AlternateContent xmlns:mc="http://schemas.openxmlformats.org/markup-compatibility/2006">
          <mc:Choice Requires="x14">
            <control shapeId="2127" r:id="rId14" name="Drop Down 79">
              <controlPr locked="0" defaultSize="0" autoLine="0" autoPict="0">
                <anchor moveWithCells="1">
                  <from>
                    <xdr:col>1</xdr:col>
                    <xdr:colOff>22860</xdr:colOff>
                    <xdr:row>49</xdr:row>
                    <xdr:rowOff>83820</xdr:rowOff>
                  </from>
                  <to>
                    <xdr:col>7</xdr:col>
                    <xdr:colOff>289560</xdr:colOff>
                    <xdr:row>49</xdr:row>
                    <xdr:rowOff>304800</xdr:rowOff>
                  </to>
                </anchor>
              </controlPr>
            </control>
          </mc:Choice>
        </mc:AlternateContent>
        <mc:AlternateContent xmlns:mc="http://schemas.openxmlformats.org/markup-compatibility/2006">
          <mc:Choice Requires="x14">
            <control shapeId="2128" r:id="rId15" name="Drop Down 80">
              <controlPr locked="0" defaultSize="0" autoLine="0" autoPict="0">
                <anchor moveWithCells="1">
                  <from>
                    <xdr:col>1</xdr:col>
                    <xdr:colOff>38100</xdr:colOff>
                    <xdr:row>51</xdr:row>
                    <xdr:rowOff>83820</xdr:rowOff>
                  </from>
                  <to>
                    <xdr:col>7</xdr:col>
                    <xdr:colOff>312420</xdr:colOff>
                    <xdr:row>51</xdr:row>
                    <xdr:rowOff>304800</xdr:rowOff>
                  </to>
                </anchor>
              </controlPr>
            </control>
          </mc:Choice>
        </mc:AlternateContent>
        <mc:AlternateContent xmlns:mc="http://schemas.openxmlformats.org/markup-compatibility/2006">
          <mc:Choice Requires="x14">
            <control shapeId="2129" r:id="rId16" name="Drop Down 81">
              <controlPr locked="0" defaultSize="0" autoLine="0" autoPict="0">
                <anchor moveWithCells="1">
                  <from>
                    <xdr:col>1</xdr:col>
                    <xdr:colOff>22860</xdr:colOff>
                    <xdr:row>52</xdr:row>
                    <xdr:rowOff>83820</xdr:rowOff>
                  </from>
                  <to>
                    <xdr:col>7</xdr:col>
                    <xdr:colOff>289560</xdr:colOff>
                    <xdr:row>52</xdr:row>
                    <xdr:rowOff>304800</xdr:rowOff>
                  </to>
                </anchor>
              </controlPr>
            </control>
          </mc:Choice>
        </mc:AlternateContent>
        <mc:AlternateContent xmlns:mc="http://schemas.openxmlformats.org/markup-compatibility/2006">
          <mc:Choice Requires="x14">
            <control shapeId="2130" r:id="rId17" name="Drop Down 82">
              <controlPr locked="0" defaultSize="0" autoLine="0" autoPict="0">
                <anchor moveWithCells="1">
                  <from>
                    <xdr:col>1</xdr:col>
                    <xdr:colOff>22860</xdr:colOff>
                    <xdr:row>54</xdr:row>
                    <xdr:rowOff>83820</xdr:rowOff>
                  </from>
                  <to>
                    <xdr:col>7</xdr:col>
                    <xdr:colOff>289560</xdr:colOff>
                    <xdr:row>54</xdr:row>
                    <xdr:rowOff>304800</xdr:rowOff>
                  </to>
                </anchor>
              </controlPr>
            </control>
          </mc:Choice>
        </mc:AlternateContent>
        <mc:AlternateContent xmlns:mc="http://schemas.openxmlformats.org/markup-compatibility/2006">
          <mc:Choice Requires="x14">
            <control shapeId="2131" r:id="rId18" name="Drop Down 83">
              <controlPr locked="0" defaultSize="0" autoLine="0" autoPict="0">
                <anchor moveWithCells="1">
                  <from>
                    <xdr:col>1</xdr:col>
                    <xdr:colOff>22860</xdr:colOff>
                    <xdr:row>56</xdr:row>
                    <xdr:rowOff>15240</xdr:rowOff>
                  </from>
                  <to>
                    <xdr:col>7</xdr:col>
                    <xdr:colOff>289560</xdr:colOff>
                    <xdr:row>57</xdr:row>
                    <xdr:rowOff>0</xdr:rowOff>
                  </to>
                </anchor>
              </controlPr>
            </control>
          </mc:Choice>
        </mc:AlternateContent>
        <mc:AlternateContent xmlns:mc="http://schemas.openxmlformats.org/markup-compatibility/2006">
          <mc:Choice Requires="x14">
            <control shapeId="2132" r:id="rId19" name="Drop Down 84">
              <controlPr locked="0" defaultSize="0" autoLine="0" autoPict="0">
                <anchor moveWithCells="1">
                  <from>
                    <xdr:col>1</xdr:col>
                    <xdr:colOff>22860</xdr:colOff>
                    <xdr:row>58</xdr:row>
                    <xdr:rowOff>60960</xdr:rowOff>
                  </from>
                  <to>
                    <xdr:col>7</xdr:col>
                    <xdr:colOff>289560</xdr:colOff>
                    <xdr:row>58</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8</vt:i4>
      </vt:variant>
    </vt:vector>
  </HeadingPairs>
  <TitlesOfParts>
    <vt:vector size="27" baseType="lpstr">
      <vt:lpstr>Hints1</vt:lpstr>
      <vt:lpstr>Reporting</vt:lpstr>
      <vt:lpstr>Hinweise1</vt:lpstr>
      <vt:lpstr>Hinweise2</vt:lpstr>
      <vt:lpstr>Hinweise3</vt:lpstr>
      <vt:lpstr>Ergebnisangabe</vt:lpstr>
      <vt:lpstr>Kontakt</vt:lpstr>
      <vt:lpstr>Teilnehmerdaten</vt:lpstr>
      <vt:lpstr>Ergebnisse</vt:lpstr>
      <vt:lpstr>Mitteilungen</vt:lpstr>
      <vt:lpstr>pH-Wert</vt:lpstr>
      <vt:lpstr>Elemente</vt:lpstr>
      <vt:lpstr>Wasser</vt:lpstr>
      <vt:lpstr>Fett</vt:lpstr>
      <vt:lpstr>Rohprotein</vt:lpstr>
      <vt:lpstr>Hydroxyprolin</vt:lpstr>
      <vt:lpstr>Asche</vt:lpstr>
      <vt:lpstr>Phosphat</vt:lpstr>
      <vt:lpstr>Kochsalz</vt:lpstr>
      <vt:lpstr>Hinweise3!_ftn1</vt:lpstr>
      <vt:lpstr>Hints1!_ftnref1</vt:lpstr>
      <vt:lpstr>Hinweise1!_ftnref1</vt:lpstr>
      <vt:lpstr>Hinweise1!Druckbereich</vt:lpstr>
      <vt:lpstr>Hinweise2!Druckbereich</vt:lpstr>
      <vt:lpstr>Ergebnisangabe!OLE_LINK1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Ergebniserfassungstabelle</dc:title>
  <dc:creator>LVU</dc:creator>
  <cp:lastModifiedBy>Laborvergleichsuntersuchungen Lippold</cp:lastModifiedBy>
  <cp:lastPrinted>2019-03-15T06:30:36Z</cp:lastPrinted>
  <dcterms:created xsi:type="dcterms:W3CDTF">2005-02-14T18:41:01Z</dcterms:created>
  <dcterms:modified xsi:type="dcterms:W3CDTF">2022-07-10T17:46:55Z</dcterms:modified>
</cp:coreProperties>
</file>