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28230567-D1F2-4341-AA58-A85C12E60ED9}" xr6:coauthVersionLast="47" xr6:coauthVersionMax="47" xr10:uidLastSave="{00000000-0000-0000-0000-000000000000}"/>
  <workbookProtection workbookAlgorithmName="SHA-512" workbookHashValue="wHbyyY0z5pM6gDlm13M/Z9xFFNjZ3FvV3hpocZ4Jm0d8jTs+LPkUVxAUsNSWCdXmYVxoRJSkvJCfWtpwYDeYbA==" workbookSaltValue="z3yClmIUig9Eykm7ZRO6tg==" workbookSpinCount="100000" lockStructure="1"/>
  <bookViews>
    <workbookView xWindow="-93" yWindow="-93" windowWidth="25786" windowHeight="13986" firstSheet="1" activeTab="6" xr2:uid="{00000000-000D-0000-FFFF-FFFF00000000}"/>
  </bookViews>
  <sheets>
    <sheet name="Significance" sheetId="64" r:id="rId1"/>
    <sheet name="Reporting" sheetId="65" r:id="rId2"/>
    <sheet name="Auswertung" sheetId="66" r:id="rId3"/>
    <sheet name="Datenübernahme" sheetId="67" r:id="rId4"/>
    <sheet name="Signifikanz" sheetId="68" r:id="rId5"/>
    <sheet name="Ausfüllhinweise" sheetId="69" r:id="rId6"/>
    <sheet name="Kontakt" sheetId="60" r:id="rId7"/>
    <sheet name="Teilnehmerdaten" sheetId="17" state="hidden" r:id="rId8"/>
    <sheet name="Ergebnisse" sheetId="5" r:id="rId9"/>
    <sheet name="Mitteilungen" sheetId="15" r:id="rId10"/>
    <sheet name="Wasser" sheetId="22" state="hidden" r:id="rId11"/>
    <sheet name="Asche" sheetId="23" state="hidden" r:id="rId12"/>
    <sheet name="PH-Wert" sheetId="24" state="hidden" r:id="rId13"/>
    <sheet name="Saeuregrad" sheetId="25" state="hidden" r:id="rId14"/>
    <sheet name="Extrakt" sheetId="26" state="hidden" r:id="rId15"/>
    <sheet name="Coffein" sheetId="27" state="hidden" r:id="rId16"/>
    <sheet name="Chlorgen06" sheetId="30" state="hidden" r:id="rId17"/>
    <sheet name="Chlorogen11" sheetId="61" state="hidden" r:id="rId18"/>
    <sheet name="Acrylamid" sheetId="28" state="hidden" r:id="rId19"/>
    <sheet name="Cafestol" sheetId="62" state="hidden" r:id="rId20"/>
  </sheets>
  <externalReferences>
    <externalReference r:id="rId21"/>
    <externalReference r:id="rId22"/>
    <externalReference r:id="rId23"/>
    <externalReference r:id="rId24"/>
    <externalReference r:id="rId25"/>
    <externalReference r:id="rId26"/>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_Toc98075056" localSheetId="15">Coffein!$B$19</definedName>
    <definedName name="Daten" localSheetId="5">#REF!</definedName>
    <definedName name="Daten" localSheetId="19">#REF!</definedName>
    <definedName name="Daten">#REF!</definedName>
    <definedName name="_xlnm.Print_Area" localSheetId="3">Datenübernahme!$A$1:$C$8</definedName>
    <definedName name="_xlnm.Print_Area" localSheetId="8">Ergebnisse!$A$1:$H$51</definedName>
    <definedName name="_xlnm.Print_Area" localSheetId="4">Signifikanz!$A$1:$C$10</definedName>
    <definedName name="Elemente">[1]Parameter2!$B$3:$B$18</definedName>
    <definedName name="MBlei" localSheetId="5">#REF!</definedName>
    <definedName name="MBlei" localSheetId="19">#REF!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9">#REF!</definedName>
    <definedName name="Parameter2" localSheetId="6">#REF!</definedName>
    <definedName name="Parameter2">#REF!</definedName>
    <definedName name="Parameter2alt" localSheetId="5">#REF!</definedName>
    <definedName name="Parameter2alt" localSheetId="19">#REF!</definedName>
    <definedName name="Parameter2alt">#REF!</definedName>
    <definedName name="test" localSheetId="5">[2]Parameter2!$B$3:$B$18</definedName>
    <definedName name="test" localSheetId="2">[3]Parameter2!$B$3:$B$18</definedName>
    <definedName name="test" localSheetId="6">[4]Parameter2!$B$3:$B$18</definedName>
    <definedName name="test" localSheetId="1">[1]Parameter2!$B$3:$B$18</definedName>
    <definedName name="test">[5]Parameter2!$B$3:$B$18</definedName>
    <definedName name="test1" localSheetId="5">[4]Parameter2!$B$3:$B$18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B10" i="17" l="1"/>
  <c r="B11" i="17"/>
  <c r="A13" i="5" l="1"/>
  <c r="F5" i="5" l="1"/>
  <c r="F4" i="5"/>
  <c r="B22" i="17" l="1"/>
  <c r="C22" i="17"/>
  <c r="F28" i="5" l="1"/>
  <c r="I50" i="5" s="1"/>
  <c r="C1" i="62"/>
  <c r="H28" i="5" s="1"/>
  <c r="A51" i="5" l="1"/>
  <c r="B16" i="17"/>
  <c r="C16" i="17"/>
  <c r="B17" i="17"/>
  <c r="C17" i="17"/>
  <c r="B18" i="17"/>
  <c r="C18" i="17"/>
  <c r="B19" i="17"/>
  <c r="C19" i="17"/>
  <c r="B20" i="17"/>
  <c r="C20" i="17"/>
  <c r="B21" i="17"/>
  <c r="C21" i="17"/>
  <c r="F26" i="5"/>
  <c r="F25" i="5"/>
  <c r="I44" i="5"/>
  <c r="C1" i="61"/>
  <c r="H26" i="5" s="1"/>
  <c r="A16" i="5"/>
  <c r="A17" i="5"/>
  <c r="F19" i="5"/>
  <c r="I31" i="5" s="1"/>
  <c r="F20" i="5"/>
  <c r="I33" i="5" s="1"/>
  <c r="G20" i="5"/>
  <c r="F21" i="5"/>
  <c r="I36" i="5" s="1"/>
  <c r="F22" i="5"/>
  <c r="I38" i="5" s="1"/>
  <c r="F23" i="5"/>
  <c r="I40" i="5" s="1"/>
  <c r="F24" i="5"/>
  <c r="I42" i="5" s="1"/>
  <c r="F27" i="5"/>
  <c r="I48" i="5" s="1"/>
  <c r="B16" i="60"/>
  <c r="B17" i="60"/>
  <c r="B18" i="60"/>
  <c r="B19" i="60"/>
  <c r="H1" i="15"/>
  <c r="C1" i="22"/>
  <c r="H19" i="5" s="1"/>
  <c r="C1" i="23"/>
  <c r="H20" i="5" s="1"/>
  <c r="C31" i="23"/>
  <c r="I20" i="5" s="1"/>
  <c r="C1" i="24"/>
  <c r="H21" i="5" s="1"/>
  <c r="C1" i="25"/>
  <c r="H22" i="5" s="1"/>
  <c r="C1" i="26"/>
  <c r="H23" i="5" s="1"/>
  <c r="C1" i="27"/>
  <c r="H24" i="5" s="1"/>
  <c r="C1" i="30"/>
  <c r="H25" i="5" s="1"/>
  <c r="C1" i="28"/>
  <c r="H27" i="5" s="1"/>
  <c r="B1" i="17"/>
  <c r="B2" i="17"/>
  <c r="B4" i="17"/>
  <c r="D5" i="17"/>
  <c r="D8" i="17" s="1"/>
  <c r="B5" i="17" s="1"/>
  <c r="B6" i="17"/>
  <c r="B7" i="17"/>
  <c r="B13" i="17"/>
  <c r="C13" i="17"/>
  <c r="B14" i="17"/>
  <c r="C14" i="17"/>
  <c r="B15" i="17"/>
  <c r="C15" i="17"/>
  <c r="A41" i="5" l="1"/>
  <c r="A43" i="5"/>
  <c r="A45" i="5"/>
  <c r="A37" i="5"/>
  <c r="A35" i="5"/>
  <c r="A32" i="5"/>
  <c r="A49" i="5"/>
  <c r="A39" i="5"/>
  <c r="I46" i="5"/>
  <c r="A4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27BD9838-DB6C-4F43-8B51-0EF202F4974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1E231482-82B4-4625-8E2C-5EC6E0ED227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458844C-FF4C-4229-ADAA-5E6F647BFE0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44FEDF3F-645C-4934-B9E3-364875237595}">
      <text>
        <r>
          <rPr>
            <b/>
            <sz val="8"/>
            <color indexed="81"/>
            <rFont val="Tahoma"/>
            <family val="2"/>
          </rPr>
          <t>Bitte geben Sie unbedingt Ihre Kunden-Nr. ein (nur Ziffern)
Fill in Your Client Number (numbers only)</t>
        </r>
      </text>
    </comment>
    <comment ref="G2" authorId="0" shapeId="0" xr:uid="{B92C07FA-C559-4203-8DE4-9AF881E98009}">
      <text>
        <r>
          <rPr>
            <b/>
            <sz val="8"/>
            <color indexed="81"/>
            <rFont val="Tahoma"/>
            <family val="2"/>
          </rPr>
          <t>Geben Sie zusätzlich auch noch Ihre Postleitzahl an (nur Ziffern).
Fill in Your postal ZIP-Code (numbers only)</t>
        </r>
      </text>
    </comment>
  </commentList>
</comments>
</file>

<file path=xl/sharedStrings.xml><?xml version="1.0" encoding="utf-8"?>
<sst xmlns="http://schemas.openxmlformats.org/spreadsheetml/2006/main" count="353" uniqueCount="255">
  <si>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</si>
  <si>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</si>
  <si>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</si>
  <si>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</si>
  <si>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</si>
  <si>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</si>
  <si>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</si>
  <si>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</si>
  <si>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</si>
  <si>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</si>
  <si>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</si>
  <si>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</si>
  <si>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</si>
  <si>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</si>
  <si>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</si>
  <si>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</si>
  <si>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</si>
  <si>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</si>
  <si>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</si>
  <si>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</si>
  <si>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</si>
  <si>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</si>
  <si>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</si>
  <si>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</si>
  <si>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</si>
  <si>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</si>
  <si>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</si>
  <si>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</si>
  <si>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</si>
  <si>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</si>
  <si>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</si>
  <si>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</si>
  <si>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</si>
  <si>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</si>
  <si>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</si>
  <si>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</si>
  <si>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</si>
  <si>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</si>
  <si>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</si>
  <si>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</si>
  <si>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</si>
  <si>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</si>
  <si>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</si>
  <si>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</si>
  <si>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</si>
  <si>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</si>
  <si>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</si>
  <si>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</si>
  <si>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</si>
  <si>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</si>
  <si>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</si>
  <si>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</si>
  <si>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</si>
  <si>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</si>
  <si>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</si>
  <si>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</si>
  <si>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</si>
  <si>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</si>
  <si>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</si>
  <si>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</si>
  <si>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</si>
  <si>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</si>
  <si>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</si>
  <si>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</si>
  <si>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</si>
  <si>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</si>
  <si>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</si>
  <si>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</si>
  <si>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</si>
  <si>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</si>
  <si>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</si>
  <si>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</si>
  <si>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</si>
  <si>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</si>
  <si>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</si>
  <si>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</si>
  <si>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</si>
  <si>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</si>
  <si>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</si>
  <si>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</si>
  <si>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Asche</t>
  </si>
  <si>
    <t>§ 64 LFGB Nr. L 06.00-3 (07.00-3)</t>
  </si>
  <si>
    <t>§ 64 LFGB Nr. L 06.00-3 (07.00-3), modifiziert</t>
  </si>
  <si>
    <t>Trocknung bei 103 ± 2 °C</t>
  </si>
  <si>
    <t>Gefriertrocknung</t>
  </si>
  <si>
    <t>Mikrowellentrocknung</t>
  </si>
  <si>
    <t>Vakuumtrocknung</t>
  </si>
  <si>
    <t>mikrowellenbeschleunigte Veraschung</t>
  </si>
  <si>
    <t>Veraschungstemperatur</t>
  </si>
  <si>
    <t>Veraschungs-temperatur</t>
  </si>
  <si>
    <t>Veraschungstemperaturbereich</t>
  </si>
  <si>
    <t>34</t>
  </si>
  <si>
    <t>pH-Wert</t>
  </si>
  <si>
    <t>Säuregrad</t>
  </si>
  <si>
    <t>Wasserlöslicher Extraktanteil</t>
  </si>
  <si>
    <t>Coffein</t>
  </si>
  <si>
    <t>Acrylamid</t>
  </si>
  <si>
    <t>ohne</t>
  </si>
  <si>
    <r>
      <t xml:space="preserve">g/100 g </t>
    </r>
    <r>
      <rPr>
        <sz val="13"/>
        <color indexed="10"/>
        <rFont val="Times New Roman"/>
        <family val="1"/>
      </rPr>
      <t>Probe</t>
    </r>
  </si>
  <si>
    <r>
      <t xml:space="preserve">g/100 g </t>
    </r>
    <r>
      <rPr>
        <sz val="13"/>
        <color indexed="10"/>
        <rFont val="Times New Roman"/>
        <family val="1"/>
      </rPr>
      <t>TM</t>
    </r>
  </si>
  <si>
    <r>
      <t xml:space="preserve">µg/kg </t>
    </r>
    <r>
      <rPr>
        <sz val="13"/>
        <color indexed="10"/>
        <rFont val="Times New Roman"/>
        <family val="1"/>
      </rPr>
      <t>Probe</t>
    </r>
  </si>
  <si>
    <t>Chlorogensäuren</t>
  </si>
  <si>
    <t>§ 64 LFGB Nr. L 46.02-1 (DIN 10772 Teil 1:1988), modifiziert</t>
  </si>
  <si>
    <t>§ 64 LFGB Nr. L 46.02-6 (DIN 10781:2000)</t>
  </si>
  <si>
    <t>§ 64 LFGB Nr. L 46.02-6 (DIN 10781:2000), modifiziert</t>
  </si>
  <si>
    <t>Veraschung im angegebenen Temperaturbereich</t>
  </si>
  <si>
    <t>§ 64 LFGB Nr. L 46.02-1 (DIN 10772 Teil 1:1988) - Karl Fischer</t>
  </si>
  <si>
    <t>§ 64 LFGB Nr. L 47.00-3</t>
  </si>
  <si>
    <t>§ 64 LFGB Nr. L 47.00-3, modifiziert</t>
  </si>
  <si>
    <t>&lt; 525 °C</t>
  </si>
  <si>
    <t>525 °C - 575 °C</t>
  </si>
  <si>
    <t>575 °C - 625 °C</t>
  </si>
  <si>
    <t>625 °C - 675 °C</t>
  </si>
  <si>
    <t>675 °C - 725 °C</t>
  </si>
  <si>
    <t>725 °C - 775 °C</t>
  </si>
  <si>
    <t>775 °C - 825 °C</t>
  </si>
  <si>
    <t>825 °C - 875 °C</t>
  </si>
  <si>
    <t>875 °C - 925 °C</t>
  </si>
  <si>
    <t>&gt; 925 °C</t>
  </si>
  <si>
    <t>§ 64 LFGB Nr. L 46.02-2</t>
  </si>
  <si>
    <t>§ 64 LFGB Nr. L 46.02-2, modifiziert</t>
  </si>
  <si>
    <t>§ 64 LFGB Nr. L 46.00-3 (DIN 10777 Teil 2 - HPLC-Verfahren)</t>
  </si>
  <si>
    <t>§ 64 LFGB Nr. L 46.00-3 (DIN 10777 Teil 2 - HPLC-Verfahren), modifiziert</t>
  </si>
  <si>
    <t>§ 64 LFGB Nr. L 45.00-1 (HPLC-Verfahren), modifiziert</t>
  </si>
  <si>
    <t>§ 64 LFGB Nr. L 45.00-1 (HPLC-Verfahren)</t>
  </si>
  <si>
    <t>§ 64 LFGB Nr. L 47.00-6 (HPLC-Verfahren)</t>
  </si>
  <si>
    <t>§ 64 LFGB Nr. L 47.00-6 (HPLC-Verfahren), modifiziert</t>
  </si>
  <si>
    <t>§ 64 LFGB Nr. L 18.00-16 (HPLC-Verfahren)</t>
  </si>
  <si>
    <t>§ 64 LFGB Nr. L 18.00-16 (HPLC-Verfahren), modifiziert</t>
  </si>
  <si>
    <t>Anderes HPLC-Verfahren</t>
  </si>
  <si>
    <t>DIN 38413-6:2007 (HPLC-MS/MS-Verfahren)</t>
  </si>
  <si>
    <t>DIN 38413-6:2007 (HPLC-MS/MS-Verfahren), modifiziert</t>
  </si>
  <si>
    <r>
      <t xml:space="preserve">GC-MS/MS nach Anal Chim Acta </t>
    </r>
    <r>
      <rPr>
        <b/>
        <i/>
        <u/>
        <sz val="10"/>
        <rFont val="Times New Roman"/>
        <family val="1"/>
      </rPr>
      <t>520</t>
    </r>
    <r>
      <rPr>
        <sz val="10"/>
        <rFont val="Times New Roman"/>
        <family val="1"/>
      </rPr>
      <t xml:space="preserve"> 207 (2004) Analysis of acrylamide in different foodstuffs using LC-MS/MS and GC-MS/MS</t>
    </r>
  </si>
  <si>
    <r>
      <t xml:space="preserve">LC-MS/MS nach Anal Chim Acta </t>
    </r>
    <r>
      <rPr>
        <b/>
        <i/>
        <u/>
        <sz val="10"/>
        <rFont val="Times New Roman"/>
        <family val="1"/>
      </rPr>
      <t>520</t>
    </r>
    <r>
      <rPr>
        <sz val="10"/>
        <rFont val="Times New Roman"/>
        <family val="1"/>
      </rPr>
      <t xml:space="preserve"> 207 (2004) Analysis of acrylamide in different foodstuffs using LC-MS/MS and GC-MS/MS</t>
    </r>
  </si>
  <si>
    <t>HPLC-MS/MS-Verfahren</t>
  </si>
  <si>
    <t>GC-MS/MS-Verfahren</t>
  </si>
  <si>
    <t>Säuregrad 7 (Titration bis pH 7,0)</t>
  </si>
  <si>
    <t>§ 64 LFGB Nr. L 02.06-2</t>
  </si>
  <si>
    <t>§ 64 LFGB Nr. L 02.06-2, modifiziert</t>
  </si>
  <si>
    <t>§ 64 LFGB Nr. L 18.00-4</t>
  </si>
  <si>
    <t>§ 64 LFGB Nr. L 18.00-4, modifiziert</t>
  </si>
  <si>
    <t>GC-MS mit Auflösung 5000 nach Methode von Castle, Clarke, et al., Central Science Laboratory, Sand Hutton, York Y041, UK, Mai 2001; Mitteilung über BGVV 19.06.2002</t>
  </si>
  <si>
    <t>Lösemittelextraktion und GC-MS</t>
  </si>
  <si>
    <t>Schweizerisches Lebensmittelbuch (1973), 35A/05. STREULI (1970), S. 76. MAIER et al. (1978b)</t>
  </si>
  <si>
    <t>Kaffee/Coffee</t>
  </si>
  <si>
    <t>Halogentrocknung; Restfeuchtebestimmung mit Feuchtebestimmer Mettler HB 43-S</t>
  </si>
  <si>
    <t>GC-MS PCI ohne Derivatisierung (Hausmethode)</t>
  </si>
  <si>
    <t>Extraktion mit Essigsäure, Derivatisierung, GC/MS</t>
  </si>
  <si>
    <t>ISO 20481:2008</t>
  </si>
  <si>
    <t>AOAC Methode 973.21 30.1.21 , Kapitel 30 Seite 5 (1995)</t>
  </si>
  <si>
    <t>Dauer: 17 bis 18 Stunden</t>
  </si>
  <si>
    <t>VDLUFA Methodenbuch VI, C 10.2</t>
  </si>
  <si>
    <t>AOAC Methode 920.93</t>
  </si>
  <si>
    <t>Halogentrocknung bei 105 °C</t>
  </si>
  <si>
    <t>Beispiel für die Eingabe von 2 eMail-Adressen:
Example how to type in 2 different e-mail addresses:</t>
  </si>
  <si>
    <t>info@lvus.de; ergebnisse@lvus.de</t>
  </si>
  <si>
    <t>Karl-Fischer-Titration</t>
  </si>
  <si>
    <t>Schweizerisches Lebensmittelbuch Kapitel 22/10.1 - 09.1991  HPLC-Bestimmung)</t>
  </si>
  <si>
    <t>Schweizerisches Lebensmittelbuch 470.1+57D (HPLC-Bestimmung)</t>
  </si>
  <si>
    <t>Schweizerisches Lebensmittelbuch 969.1 (auch modifiziert)</t>
  </si>
  <si>
    <t>Schweizerisches Lebensmittelbuch 952.1</t>
  </si>
  <si>
    <t>Schweizerisches Lebensmittelbuch 968.1</t>
  </si>
  <si>
    <t>Schweizerisches Lebensmittelbuch 956.1</t>
  </si>
  <si>
    <t>Probenvorbereitung nach SLMB Kapitel 22/10.1; Messung nach § 64 LFGB Nr. L 00.00-28</t>
  </si>
  <si>
    <t>Schweizerisches Lebensmittelbuch 974.1 (Titration bis pH 7,0)</t>
  </si>
  <si>
    <t>Trocknung bei 105 ± 2 °C</t>
  </si>
  <si>
    <t>ISO 11294:2002</t>
  </si>
  <si>
    <t>ISO 14502-2 (auch modifiziert)</t>
  </si>
  <si>
    <t>ISO 10095:1997 (auch modifiziert)</t>
  </si>
  <si>
    <t>DIN 10767:2001-01, auch modifiziert</t>
  </si>
  <si>
    <t>DIN 10767:2014, auch modifiziert</t>
  </si>
  <si>
    <t>DIN 10767:2007, auch modifiziert</t>
  </si>
  <si>
    <t>§ 64 LFGB Nr. L 46.00-5, modifiziert</t>
  </si>
  <si>
    <t>§ 64 LFGB Nr. L 46.00-5</t>
  </si>
  <si>
    <t>DIN 10785:2013-06 (HPLC-MS/MS Verfahren), auch modifiziert</t>
  </si>
  <si>
    <t>DIN 10767:2015-08, auch modifiziert</t>
  </si>
  <si>
    <t>DIN 10767:2015-08 (auch modifiziert)</t>
  </si>
  <si>
    <t>DIN 10767:2015-08 (auch modifizert)</t>
  </si>
  <si>
    <t>§ 64 LFGB Nr. L 46.00-2 (DIN 10767:1992), auch modifiziert</t>
  </si>
  <si>
    <t>Chlorogensäuren (6 Analyten)</t>
  </si>
  <si>
    <t>Chlorogensäuren (11 Analyten)</t>
  </si>
  <si>
    <t>Parameter 9</t>
  </si>
  <si>
    <r>
      <t xml:space="preserve">Chlorogensäuren,
Summe von 6 Analyten </t>
    </r>
    <r>
      <rPr>
        <sz val="13"/>
        <color indexed="30"/>
        <rFont val="Times New Roman"/>
        <family val="1"/>
      </rPr>
      <t>(A)</t>
    </r>
  </si>
  <si>
    <r>
      <t xml:space="preserve">Chlorogensäuren,
Summe von 11 Analyten </t>
    </r>
    <r>
      <rPr>
        <sz val="13"/>
        <color indexed="30"/>
        <rFont val="Times New Roman"/>
        <family val="1"/>
      </rPr>
      <t>(B)</t>
    </r>
  </si>
  <si>
    <t>DIN 10800/ISO 1573</t>
  </si>
  <si>
    <t>Leco TGA 701</t>
  </si>
  <si>
    <t>DIN 10802, auch modifiziert</t>
  </si>
  <si>
    <t>EN 16618 (LC-ESI-MS/MS)</t>
  </si>
  <si>
    <t>§ 64 LFGB Nr. L 00.00-159, modifiziert</t>
  </si>
  <si>
    <t>§ 64 LFGB Nr. L 00.00-159</t>
  </si>
  <si>
    <t>Trocknung bei 102 °C für 3 Stunden</t>
  </si>
  <si>
    <t>§ 64 LFGB Nr. L 06.00-4, auch modifiziert</t>
  </si>
  <si>
    <t>§ 64 LFGB Nr. L 46.02-3: 2017, modifiziert</t>
  </si>
  <si>
    <t>§ 64 LFGB Nr. L 46.02-3: 2017</t>
  </si>
  <si>
    <t>mmol/kg TM</t>
  </si>
  <si>
    <r>
      <t xml:space="preserve">mg/kg </t>
    </r>
    <r>
      <rPr>
        <sz val="13"/>
        <color indexed="10"/>
        <rFont val="Times New Roman"/>
        <family val="1"/>
      </rPr>
      <t>Probe</t>
    </r>
  </si>
  <si>
    <t>16-O-Methylcafestol</t>
  </si>
  <si>
    <r>
      <t xml:space="preserve">       Hinweis/hint: TM = Trockenmasse (dry mass); Probe = test material
</t>
    </r>
    <r>
      <rPr>
        <sz val="11"/>
        <color indexed="30"/>
        <rFont val="Times New Roman"/>
        <family val="1"/>
      </rPr>
      <t xml:space="preserve">(A) Chlorogensäuren (6 Analyten):   3 mono-Caffeoylchinasäuren (3-, 4- und 5-CQA) und 3 di-Caffeoylchinasäuren (3,4-, 3,5- und 4,5-diCQA)
(B) Chlorogensäuren (11 Analyten): 3 mono-Caffeoylchinasäuren (3-, 4- und 5-CQA) und 3 di-Caffeoylchinasäuren (3,4-, 3,5- und 4,5-diCQA)
       sowie 3 Feruloylchinasäuren (3-, 4- und 5-FQA) und 2 Chlorogensäurelactone (3- und 4-CQL). </t>
    </r>
  </si>
  <si>
    <t>Bitte auswählen / Please, select</t>
  </si>
  <si>
    <t>Sonstiges / other</t>
  </si>
  <si>
    <t>§ 64 LFGB Nr. L 46.02-4 (HPLC-Verfahren nach DIN 10779)</t>
  </si>
  <si>
    <t>§ 64 LFGB Nr. L 46.02-4 (HPLC-Verfahren nach DIN 10779),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</si>
  <si>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</si>
  <si>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</si>
  <si>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</si>
  <si>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</si>
  <si>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</si>
  <si>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</si>
  <si>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</si>
  <si>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</si>
  <si>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</si>
  <si>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</si>
  <si>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</si>
  <si>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</si>
  <si>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Parameter 10</t>
  </si>
  <si>
    <t>Oxidasche</t>
  </si>
  <si>
    <t>DIN 10785 (GC-MS bzw. GC-MS/MS-Verfahren), auch modifiziert</t>
  </si>
  <si>
    <t>NMR</t>
  </si>
  <si>
    <t>DIN EN ISO 18862:2019-12</t>
  </si>
  <si>
    <t>?</t>
  </si>
  <si>
    <t>SLMB 14 3.8 (2004)</t>
  </si>
  <si>
    <t>§ 64 LFGB Nr. L 46.02-3: 2017-10</t>
  </si>
  <si>
    <t>prüfen</t>
  </si>
  <si>
    <t>Trocknung bei 104 °C</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</si>
  <si>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</si>
  <si>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</si>
  <si>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</si>
  <si>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</si>
  <si>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ISO 10727:2022</t>
  </si>
  <si>
    <t>§ 64 LFGB Nr. L 46.02-3</t>
  </si>
  <si>
    <t>§ 64 LFGB Nr. L 46.02-2: 2017-10</t>
  </si>
  <si>
    <t>§ 64 LFGB Nr. L 46.02-2: 2017-10, modifiziert</t>
  </si>
  <si>
    <t>§ 64 LFGB Nr. L 46.02-3, modifiziert</t>
  </si>
  <si>
    <t>DIN 10775:2016-07</t>
  </si>
  <si>
    <t>DIN 10776 Teil 2: 2016-07</t>
  </si>
  <si>
    <t>DIN 10776 Teil 1:2016-07</t>
  </si>
  <si>
    <t>§ 64 LFGB Nr. L 06.00-2:1980-09</t>
  </si>
  <si>
    <t>§ 64 LFGB Nr. L 17.00-3:1982-05, modifiziert</t>
  </si>
  <si>
    <t>§ 64 LFGB Nr. L 17.00-3:1982-05</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</si>
  <si>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</si>
  <si>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</si>
  <si>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</si>
  <si>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</si>
  <si>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</si>
  <si>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</si>
  <si>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</si>
  <si>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</si>
  <si>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</si>
  <si>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</si>
  <si>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</si>
  <si>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</si>
  <si>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</si>
  <si>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</si>
  <si>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t>§ 64 LFGB Nr. L 46.02-3: 2017-10, modifiziert</t>
  </si>
  <si>
    <t>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</si>
</sst>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3"/>
      <color indexed="10"/>
      <name val="Times New Roman"/>
      <family val="1"/>
    </font>
    <font>
      <b/>
      <i/>
      <u/>
      <sz val="10"/>
      <name val="Times New Roman"/>
      <family val="1"/>
    </font>
    <font>
      <sz val="11"/>
      <color indexed="30"/>
      <name val="Times New Roman"/>
      <family val="1"/>
    </font>
    <font>
      <sz val="13"/>
      <color indexed="30"/>
      <name val="Times New Roman"/>
      <family val="1"/>
    </font>
    <font>
      <sz val="10"/>
      <name val="Arial"/>
      <family val="2"/>
    </font>
    <font>
      <b/>
      <sz val="14"/>
      <color indexed="10"/>
      <name val="Times New Roman"/>
      <family val="1"/>
    </font>
    <font>
      <b/>
      <sz val="11"/>
      <color rgb="FFFF0000"/>
      <name val="Times New Roman"/>
      <family val="1"/>
    </font>
    <font>
      <i/>
      <sz val="11"/>
      <color theme="0" tint="-0.499984740745262"/>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9" fillId="0" borderId="0"/>
    <xf numFmtId="0" fontId="5" fillId="0" borderId="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cellStyleXfs>
  <cellXfs count="14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6" fillId="0" borderId="0" xfId="0" applyFont="1" applyProtection="1">
      <protection hidden="1"/>
    </xf>
    <xf numFmtId="0" fontId="15" fillId="0" borderId="0" xfId="0" applyFont="1" applyAlignment="1" applyProtection="1">
      <alignment horizontal="left" wrapText="1"/>
      <protection hidden="1"/>
    </xf>
    <xf numFmtId="0" fontId="17"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lignment wrapText="1"/>
    </xf>
    <xf numFmtId="0" fontId="17" fillId="0" borderId="0" xfId="0" applyFont="1" applyAlignment="1" applyProtection="1">
      <alignment horizontal="left" wrapText="1"/>
      <protection hidden="1"/>
    </xf>
    <xf numFmtId="0" fontId="17" fillId="0" borderId="0" xfId="0" applyFont="1" applyAlignment="1">
      <alignment vertical="center" wrapText="1"/>
    </xf>
    <xf numFmtId="0" fontId="17" fillId="0" borderId="0" xfId="0" applyFont="1" applyAlignment="1" applyProtection="1">
      <alignment horizontal="center"/>
      <protection hidden="1"/>
    </xf>
    <xf numFmtId="0" fontId="18" fillId="0" borderId="0" xfId="0" applyFont="1" applyAlignment="1" applyProtection="1">
      <alignment horizontal="center"/>
      <protection hidden="1"/>
    </xf>
    <xf numFmtId="0" fontId="19" fillId="0" borderId="0" xfId="0" applyFont="1" applyProtection="1">
      <protection hidden="1"/>
    </xf>
    <xf numFmtId="0" fontId="15" fillId="0" borderId="0" xfId="0" applyFont="1" applyAlignment="1">
      <alignment horizontal="left" wrapText="1"/>
    </xf>
    <xf numFmtId="49" fontId="0" fillId="2" borderId="0" xfId="0" applyNumberFormat="1" applyFill="1" applyAlignment="1">
      <alignment horizontal="center"/>
    </xf>
    <xf numFmtId="0" fontId="17" fillId="0" borderId="0" xfId="0" applyFont="1" applyAlignment="1" applyProtection="1">
      <alignment horizontal="center" vertical="center"/>
      <protection hidden="1"/>
    </xf>
    <xf numFmtId="14" fontId="0" fillId="2" borderId="0" xfId="0" applyNumberFormat="1" applyFill="1" applyAlignment="1">
      <alignment horizontal="center"/>
    </xf>
    <xf numFmtId="0" fontId="15"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5" fillId="3" borderId="0" xfId="0" applyFont="1" applyFill="1" applyProtection="1">
      <protection hidden="1"/>
    </xf>
    <xf numFmtId="0" fontId="20" fillId="0" borderId="0" xfId="0" applyFont="1" applyAlignment="1" applyProtection="1">
      <alignment vertical="center"/>
      <protection hidden="1"/>
    </xf>
    <xf numFmtId="49" fontId="17" fillId="2" borderId="0" xfId="0" applyNumberFormat="1" applyFont="1" applyFill="1" applyAlignment="1" applyProtection="1">
      <alignment vertical="center"/>
      <protection locked="0" hidden="1"/>
    </xf>
    <xf numFmtId="0" fontId="15"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5" fillId="0" borderId="0" xfId="0" applyFont="1" applyAlignment="1">
      <alignment wrapText="1"/>
    </xf>
    <xf numFmtId="0" fontId="15" fillId="0" borderId="2" xfId="0" applyFont="1" applyBorder="1" applyAlignment="1">
      <alignment horizontal="justify" vertical="top" wrapText="1"/>
    </xf>
    <xf numFmtId="0" fontId="15" fillId="0" borderId="2" xfId="0" applyFont="1" applyBorder="1" applyAlignment="1">
      <alignment wrapText="1"/>
    </xf>
    <xf numFmtId="0" fontId="15" fillId="0" borderId="0" xfId="0" applyFont="1" applyAlignment="1">
      <alignment horizontal="justify" vertical="top" wrapText="1"/>
    </xf>
    <xf numFmtId="0" fontId="7" fillId="5" borderId="0" xfId="0" applyFont="1" applyFill="1" applyAlignment="1" applyProtection="1">
      <alignment horizontal="center" vertical="center"/>
      <protection hidden="1"/>
    </xf>
    <xf numFmtId="0" fontId="15" fillId="0" borderId="0" xfId="0" applyFont="1"/>
    <xf numFmtId="0" fontId="15" fillId="0" borderId="0" xfId="0" applyFont="1" applyProtection="1">
      <protection locked="0"/>
    </xf>
    <xf numFmtId="0" fontId="15" fillId="0" borderId="3" xfId="0" applyFont="1" applyBorder="1" applyAlignment="1">
      <alignment horizontal="justify" vertical="top" wrapText="1"/>
    </xf>
    <xf numFmtId="0" fontId="0" fillId="4" borderId="0" xfId="0" applyFill="1" applyAlignment="1" applyProtection="1">
      <alignment horizontal="center"/>
      <protection hidden="1"/>
    </xf>
    <xf numFmtId="0" fontId="24" fillId="3" borderId="0" xfId="0" applyFont="1" applyFill="1"/>
    <xf numFmtId="0" fontId="5" fillId="0" borderId="0" xfId="0" applyFont="1" applyProtection="1">
      <protection hidden="1"/>
    </xf>
    <xf numFmtId="0" fontId="5" fillId="0" borderId="0" xfId="0" applyFont="1" applyProtection="1">
      <protection locked="0"/>
    </xf>
    <xf numFmtId="0" fontId="5" fillId="0" borderId="0" xfId="0" applyFont="1" applyAlignment="1" applyProtection="1">
      <alignment horizontal="left"/>
      <protection hidden="1"/>
    </xf>
    <xf numFmtId="0" fontId="5" fillId="0" borderId="3" xfId="0" applyFont="1" applyBorder="1" applyAlignment="1">
      <alignment horizontal="justify" vertical="top" wrapText="1"/>
    </xf>
    <xf numFmtId="0" fontId="5" fillId="0" borderId="0" xfId="0" applyFont="1" applyAlignment="1">
      <alignment horizontal="justify" vertical="top" wrapText="1"/>
    </xf>
    <xf numFmtId="0" fontId="5" fillId="0" borderId="2" xfId="0" applyFont="1" applyBorder="1" applyAlignment="1">
      <alignment horizontal="justify" vertical="top" wrapText="1"/>
    </xf>
    <xf numFmtId="0" fontId="5" fillId="0" borderId="2" xfId="0" applyFont="1" applyBorder="1" applyAlignment="1">
      <alignment wrapText="1"/>
    </xf>
    <xf numFmtId="0" fontId="5" fillId="0" borderId="0" xfId="0" applyFont="1" applyAlignment="1">
      <alignment horizontal="left" wrapText="1"/>
    </xf>
    <xf numFmtId="0" fontId="18" fillId="3" borderId="0" xfId="0" applyFont="1" applyFill="1" applyAlignment="1" applyProtection="1">
      <alignment horizontal="center"/>
      <protection hidden="1"/>
    </xf>
    <xf numFmtId="0" fontId="15" fillId="0" borderId="0" xfId="0" applyFont="1" applyAlignment="1" applyProtection="1">
      <alignment horizontal="left"/>
      <protection locked="0"/>
    </xf>
    <xf numFmtId="0" fontId="15" fillId="0" borderId="3" xfId="0" applyFont="1" applyBorder="1" applyAlignment="1">
      <alignment horizontal="left" vertical="top" wrapText="1"/>
    </xf>
    <xf numFmtId="0" fontId="15" fillId="0" borderId="2" xfId="0" applyFont="1" applyBorder="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center"/>
    </xf>
    <xf numFmtId="49" fontId="1" fillId="2" borderId="0" xfId="1" applyNumberFormat="1" applyFill="1" applyAlignment="1" applyProtection="1">
      <alignment vertical="center"/>
      <protection locked="0"/>
    </xf>
    <xf numFmtId="0" fontId="25" fillId="0" borderId="0" xfId="0" applyFont="1" applyAlignment="1">
      <alignment vertical="center" wrapText="1"/>
    </xf>
    <xf numFmtId="0" fontId="4" fillId="4" borderId="0" xfId="0" applyFont="1" applyFill="1" applyAlignment="1" applyProtection="1">
      <alignment vertical="center" wrapText="1"/>
      <protection hidden="1"/>
    </xf>
    <xf numFmtId="0" fontId="5" fillId="3" borderId="0" xfId="3" applyFill="1"/>
    <xf numFmtId="49" fontId="4" fillId="2" borderId="0" xfId="0" applyNumberFormat="1" applyFont="1" applyFill="1" applyAlignment="1" applyProtection="1">
      <alignment horizontal="right"/>
      <protection locked="0"/>
    </xf>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xf>
    <xf numFmtId="14" fontId="30" fillId="0" borderId="0" xfId="0" applyNumberFormat="1" applyFont="1" applyAlignment="1" applyProtection="1">
      <alignment vertical="center"/>
      <protection hidden="1"/>
    </xf>
    <xf numFmtId="49" fontId="5" fillId="2" borderId="0" xfId="0" applyNumberFormat="1" applyFont="1" applyFill="1" applyAlignment="1">
      <alignment horizontal="center"/>
    </xf>
    <xf numFmtId="164" fontId="5" fillId="0" borderId="0" xfId="2" applyNumberFormat="1" applyFont="1"/>
    <xf numFmtId="0" fontId="5" fillId="0" borderId="0" xfId="3"/>
    <xf numFmtId="0" fontId="21" fillId="0" borderId="0" xfId="3" applyFont="1"/>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0" fillId="3" borderId="1" xfId="3" applyNumberFormat="1" applyFont="1" applyFill="1" applyBorder="1" applyAlignment="1">
      <alignment horizontal="center" vertical="top" wrapText="1"/>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20" fillId="3" borderId="1" xfId="5" applyNumberFormat="1" applyFont="1" applyFill="1" applyBorder="1" applyAlignment="1">
      <alignment horizontal="center" vertical="top" wrapText="1"/>
    </xf>
    <xf numFmtId="165" fontId="20"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4" xfId="3" applyBorder="1" applyAlignment="1">
      <alignment horizontal="left" wrapText="1"/>
    </xf>
    <xf numFmtId="0" fontId="5" fillId="0" borderId="4" xfId="3" applyBorder="1" applyAlignment="1">
      <alignment horizontal="left"/>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xf>
    <xf numFmtId="0" fontId="4" fillId="0" borderId="0" xfId="5" applyFont="1" applyAlignment="1">
      <alignment horizontal="left" vertical="center" wrapText="1"/>
    </xf>
    <xf numFmtId="0" fontId="4" fillId="0" borderId="0" xfId="5" applyFont="1" applyAlignment="1">
      <alignment horizontal="left" vertical="center"/>
    </xf>
    <xf numFmtId="0" fontId="8" fillId="3" borderId="0" xfId="5" applyFont="1" applyFill="1" applyAlignment="1">
      <alignment horizontal="left"/>
    </xf>
    <xf numFmtId="0" fontId="8" fillId="3" borderId="4" xfId="5" applyFont="1" applyFill="1" applyBorder="1" applyAlignment="1">
      <alignment horizontal="left" vertical="center" wrapText="1"/>
    </xf>
    <xf numFmtId="0" fontId="4" fillId="3" borderId="4"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wrapText="1"/>
    </xf>
    <xf numFmtId="0" fontId="5" fillId="3" borderId="0" xfId="5" applyFill="1" applyAlignment="1">
      <alignment horizontal="left" vertical="center" wrapText="1"/>
    </xf>
    <xf numFmtId="0" fontId="21" fillId="3" borderId="0" xfId="5" applyFont="1" applyFill="1" applyAlignment="1">
      <alignment horizontal="left" vertical="center" wrapText="1"/>
    </xf>
    <xf numFmtId="0" fontId="9" fillId="0" borderId="0" xfId="5" applyFont="1" applyAlignment="1">
      <alignment horizontal="lef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21" fillId="8" borderId="0" xfId="5" applyFont="1" applyFill="1" applyAlignment="1">
      <alignment horizontal="left" vertical="center" wrapText="1"/>
    </xf>
    <xf numFmtId="0" fontId="20"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0" fontId="0" fillId="4" borderId="0" xfId="0" applyFill="1" applyAlignment="1" applyProtection="1">
      <alignment vertical="center" wrapText="1"/>
      <protection locked="0" hidden="1"/>
    </xf>
    <xf numFmtId="0" fontId="0" fillId="4" borderId="0" xfId="0" applyFill="1" applyAlignment="1" applyProtection="1">
      <alignment horizontal="left"/>
      <protection hidden="1"/>
    </xf>
    <xf numFmtId="0" fontId="4" fillId="6" borderId="0" xfId="0" applyFont="1" applyFill="1" applyAlignment="1" applyProtection="1">
      <alignment vertical="center" wrapText="1"/>
      <protection locked="0" hidden="1"/>
    </xf>
    <xf numFmtId="0" fontId="0" fillId="6" borderId="0" xfId="0" applyFill="1" applyAlignment="1" applyProtection="1">
      <alignment horizontal="left" vertical="center" wrapText="1"/>
      <protection locked="0" hidden="1"/>
    </xf>
    <xf numFmtId="0" fontId="7" fillId="0" borderId="0" xfId="0" applyFont="1" applyAlignment="1" applyProtection="1">
      <alignment horizontal="left" vertical="center" wrapText="1"/>
      <protection hidden="1"/>
    </xf>
    <xf numFmtId="0" fontId="20" fillId="0" borderId="0" xfId="0" applyFont="1" applyAlignment="1" applyProtection="1">
      <alignment horizontal="left"/>
      <protection hidden="1"/>
    </xf>
    <xf numFmtId="0" fontId="15"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11" fillId="0" borderId="0" xfId="0" applyFont="1" applyAlignment="1" applyProtection="1">
      <alignment horizontal="left" vertical="center" wrapText="1"/>
      <protection hidden="1"/>
    </xf>
    <xf numFmtId="0" fontId="11" fillId="0" borderId="0" xfId="0" applyFont="1" applyAlignment="1" applyProtection="1">
      <alignment horizontal="left" vertical="center"/>
      <protection hidden="1"/>
    </xf>
    <xf numFmtId="0" fontId="0" fillId="4" borderId="0" xfId="0" applyFill="1" applyAlignment="1" applyProtection="1">
      <alignment horizontal="left" vertical="center"/>
      <protection hidden="1"/>
    </xf>
    <xf numFmtId="0" fontId="4" fillId="2" borderId="0" xfId="0" applyFont="1" applyFill="1" applyAlignment="1" applyProtection="1">
      <alignment horizontal="left"/>
      <protection locked="0"/>
    </xf>
  </cellXfs>
  <cellStyles count="7">
    <cellStyle name="Hyperlink 2" xfId="4" xr:uid="{00000000-0005-0000-0000-000001000000}"/>
    <cellStyle name="Link" xfId="1" builtinId="8"/>
    <cellStyle name="Link 2" xfId="6" xr:uid="{6B44B80E-F33D-4510-BDBF-D1CE35A4FB13}"/>
    <cellStyle name="Standard" xfId="0" builtinId="0"/>
    <cellStyle name="Standard 2" xfId="2" xr:uid="{00000000-0005-0000-0000-000003000000}"/>
    <cellStyle name="Standard 2 2" xfId="3" xr:uid="{00000000-0005-0000-0000-000004000000}"/>
    <cellStyle name="Standard 2 2 2" xfId="5" xr:uid="{EAB7C9D8-E016-4712-8B71-C9DD43E6BADC}"/>
  </cellStyles>
  <dxfs count="3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30" dropStyle="combo" dx="33" fmlaLink="Wasser!$B$1" fmlaRange="Wasser!$B$3:$B$28" sel="26" val="0"/>
</file>

<file path=xl/ctrlProps/ctrlProp10.xml><?xml version="1.0" encoding="utf-8"?>
<formControlPr xmlns="http://schemas.microsoft.com/office/spreadsheetml/2009/9/main" objectType="Drop" dropLines="30" dropStyle="combo" dx="33" fmlaLink="Asche!$B$31" fmlaRange="Asche!$B$32:$B$42" sel="11" val="0"/>
</file>

<file path=xl/ctrlProps/ctrlProp11.xml><?xml version="1.0" encoding="utf-8"?>
<formControlPr xmlns="http://schemas.microsoft.com/office/spreadsheetml/2009/9/main" objectType="Drop" dropLines="30" dropStyle="combo" dx="33" fmlaLink="Chlorogen11!$B$1" fmlaRange="Chlorogen11!$B$3:$B$10" sel="8" val="0"/>
</file>

<file path=xl/ctrlProps/ctrlProp12.xml><?xml version="1.0" encoding="utf-8"?>
<formControlPr xmlns="http://schemas.microsoft.com/office/spreadsheetml/2009/9/main" objectType="Drop" dropLines="30" dropStyle="combo" dx="33" fmlaLink="Cafestol!$B$1" fmlaRange="Cafestol!$B$3:$B$7" sel="5" val="0"/>
</file>

<file path=xl/ctrlProps/ctrlProp2.xml><?xml version="1.0" encoding="utf-8"?>
<formControlPr xmlns="http://schemas.microsoft.com/office/spreadsheetml/2009/9/main" objectType="Drop" dropLines="30" dropStyle="combo" dx="33" fmlaLink="Asche!$B$1" fmlaRange="Asche!$B$3:$B$21" sel="19" val="0"/>
</file>

<file path=xl/ctrlProps/ctrlProp3.xml><?xml version="1.0" encoding="utf-8"?>
<formControlPr xmlns="http://schemas.microsoft.com/office/spreadsheetml/2009/9/main" objectType="Drop" dropLines="30" dropStyle="combo" dx="33" fmlaLink="'PH-Wert'!$B$1" fmlaRange="'PH-Wert'!$B$3:$B$10" sel="8" val="0"/>
</file>

<file path=xl/ctrlProps/ctrlProp4.xml><?xml version="1.0" encoding="utf-8"?>
<formControlPr xmlns="http://schemas.microsoft.com/office/spreadsheetml/2009/9/main" objectType="Drop" dropLines="30" dropStyle="combo" dx="33" fmlaLink="Saeuregrad!$B$1" fmlaRange="Saeuregrad!$B$3:$B$9" sel="7" val="0"/>
</file>

<file path=xl/ctrlProps/ctrlProp5.xml><?xml version="1.0" encoding="utf-8"?>
<formControlPr xmlns="http://schemas.microsoft.com/office/spreadsheetml/2009/9/main" objectType="Drop" dropLines="30" dropStyle="combo" dx="33" fmlaLink="Extrakt!$B$1" fmlaRange="Extrakt!$B$3:$B$12" sel="10" val="0"/>
</file>

<file path=xl/ctrlProps/ctrlProp6.xml><?xml version="1.0" encoding="utf-8"?>
<formControlPr xmlns="http://schemas.microsoft.com/office/spreadsheetml/2009/9/main" objectType="Drop" dropLines="30" dropStyle="combo" dx="33" fmlaLink="Coffein!$B$1" fmlaRange="Coffein!$B$3:$B$20" sel="18" val="0"/>
</file>

<file path=xl/ctrlProps/ctrlProp7.xml><?xml version="1.0" encoding="utf-8"?>
<formControlPr xmlns="http://schemas.microsoft.com/office/spreadsheetml/2009/9/main" objectType="Drop" dropLines="30" dropStyle="combo" dx="33" fmlaLink="Chlorgen06!$B$1" fmlaRange="Chlorgen06!$B$3:$B$10" sel="8" val="0"/>
</file>

<file path=xl/ctrlProps/ctrlProp8.xml><?xml version="1.0" encoding="utf-8"?>
<formControlPr xmlns="http://schemas.microsoft.com/office/spreadsheetml/2009/9/main" objectType="Drop" dropLines="30" dropStyle="combo" dx="33" fmlaLink="Acrylamid!$B$1" fmlaRange="Acrylamid!$B$3:$B$23" sel="21" val="0"/>
</file>

<file path=xl/ctrlProps/ctrlProp9.xml><?xml version="1.0" encoding="utf-8"?>
<formControlPr xmlns="http://schemas.microsoft.com/office/spreadsheetml/2009/9/main" objectType="Drop" dropLines="15" dropStyle="combo" dx="33"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30</xdr:row>
          <xdr:rowOff>0</xdr:rowOff>
        </xdr:from>
        <xdr:to>
          <xdr:col>6</xdr:col>
          <xdr:colOff>969433</xdr:colOff>
          <xdr:row>30</xdr:row>
          <xdr:rowOff>211667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32</xdr:row>
          <xdr:rowOff>29633</xdr:rowOff>
        </xdr:from>
        <xdr:to>
          <xdr:col>7</xdr:col>
          <xdr:colOff>0</xdr:colOff>
          <xdr:row>32</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29633</xdr:rowOff>
        </xdr:from>
        <xdr:to>
          <xdr:col>7</xdr:col>
          <xdr:colOff>0</xdr:colOff>
          <xdr:row>35</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29633</xdr:rowOff>
        </xdr:from>
        <xdr:to>
          <xdr:col>7</xdr:col>
          <xdr:colOff>0</xdr:colOff>
          <xdr:row>37</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29633</xdr:rowOff>
        </xdr:from>
        <xdr:to>
          <xdr:col>7</xdr:col>
          <xdr:colOff>0</xdr:colOff>
          <xdr:row>39</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29633</xdr:rowOff>
        </xdr:from>
        <xdr:to>
          <xdr:col>7</xdr:col>
          <xdr:colOff>0</xdr:colOff>
          <xdr:row>41</xdr:row>
          <xdr:rowOff>220133</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29633</xdr:rowOff>
        </xdr:from>
        <xdr:to>
          <xdr:col>7</xdr:col>
          <xdr:colOff>0</xdr:colOff>
          <xdr:row>43</xdr:row>
          <xdr:rowOff>220133</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29633</xdr:rowOff>
        </xdr:from>
        <xdr:to>
          <xdr:col>7</xdr:col>
          <xdr:colOff>0</xdr:colOff>
          <xdr:row>47</xdr:row>
          <xdr:rowOff>220133</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131233</xdr:rowOff>
        </xdr:from>
        <xdr:to>
          <xdr:col>6</xdr:col>
          <xdr:colOff>859367</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33</xdr:row>
          <xdr:rowOff>29633</xdr:rowOff>
        </xdr:from>
        <xdr:to>
          <xdr:col>7</xdr:col>
          <xdr:colOff>0</xdr:colOff>
          <xdr:row>33</xdr:row>
          <xdr:rowOff>237067</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29633</xdr:rowOff>
        </xdr:from>
        <xdr:to>
          <xdr:col>7</xdr:col>
          <xdr:colOff>0</xdr:colOff>
          <xdr:row>45</xdr:row>
          <xdr:rowOff>220133</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29633</xdr:rowOff>
        </xdr:from>
        <xdr:to>
          <xdr:col>7</xdr:col>
          <xdr:colOff>0</xdr:colOff>
          <xdr:row>50</xdr:row>
          <xdr:rowOff>29633</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F120A-78CD-415F-8313-81858AE6C62E}">
  <dimension ref="A1:C13"/>
  <sheetViews>
    <sheetView workbookViewId="0">
      <selection sqref="A1:C1"/>
    </sheetView>
  </sheetViews>
  <sheetFormatPr baseColWidth="10" defaultColWidth="11.41015625" defaultRowHeight="14" x14ac:dyDescent="0.45"/>
  <cols>
    <col min="1" max="2" width="27.703125" style="75" customWidth="1"/>
    <col min="3" max="3" width="30.41015625" style="75" customWidth="1"/>
    <col min="4" max="16384" width="11.41015625" style="75"/>
  </cols>
  <sheetData>
    <row r="1" spans="1:3" ht="30.75" customHeight="1" x14ac:dyDescent="0.45">
      <c r="A1" s="94" t="s">
        <v>43</v>
      </c>
      <c r="B1" s="95"/>
      <c r="C1" s="95"/>
    </row>
    <row r="2" spans="1:3" ht="51.95" customHeight="1" x14ac:dyDescent="0.45">
      <c r="A2" s="96" t="s">
        <v>59</v>
      </c>
      <c r="B2" s="97"/>
      <c r="C2" s="97"/>
    </row>
    <row r="3" spans="1:3" ht="74.25" customHeight="1" x14ac:dyDescent="0.45">
      <c r="A3" s="96" t="s">
        <v>74</v>
      </c>
      <c r="B3" s="96"/>
      <c r="C3" s="96"/>
    </row>
    <row r="4" spans="1:3" ht="80.45" customHeight="1" x14ac:dyDescent="0.6">
      <c r="A4" s="96" t="s">
        <v>77</v>
      </c>
      <c r="B4" s="97"/>
      <c r="C4" s="97"/>
    </row>
    <row r="5" spans="1:3" ht="30.45" customHeight="1" x14ac:dyDescent="0.5">
      <c r="A5" s="98"/>
      <c r="B5" s="98"/>
      <c r="C5" s="98"/>
    </row>
    <row r="6" spans="1:3" ht="30.45" customHeight="1" x14ac:dyDescent="0.45">
      <c r="A6" s="76" t="s">
        <v>44</v>
      </c>
    </row>
    <row r="7" spans="1:3" ht="54" customHeight="1" x14ac:dyDescent="0.45">
      <c r="A7" s="99" t="s">
        <v>45</v>
      </c>
      <c r="B7" s="100"/>
      <c r="C7" s="100"/>
    </row>
    <row r="9" spans="1:3" x14ac:dyDescent="0.45">
      <c r="A9" s="77" t="s">
        <v>46</v>
      </c>
      <c r="B9" s="77" t="s">
        <v>47</v>
      </c>
    </row>
    <row r="10" spans="1:3" ht="15.35" x14ac:dyDescent="0.45">
      <c r="A10" s="78">
        <v>1379</v>
      </c>
      <c r="B10" s="78">
        <v>1380</v>
      </c>
    </row>
    <row r="11" spans="1:3" ht="15.35" x14ac:dyDescent="0.45">
      <c r="A11" s="78">
        <v>179.34</v>
      </c>
      <c r="B11" s="78">
        <v>179</v>
      </c>
    </row>
    <row r="12" spans="1:3" ht="15.35" x14ac:dyDescent="0.45">
      <c r="A12" s="78">
        <v>80.12</v>
      </c>
      <c r="B12" s="78">
        <v>80.099999999999994</v>
      </c>
    </row>
    <row r="13" spans="1:3" ht="15.35" x14ac:dyDescent="0.45">
      <c r="A13" s="78">
        <v>7.8</v>
      </c>
      <c r="B13" s="7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19</v>
      </c>
      <c r="H1" s="49">
        <f>COUNTA(A2:G38)</f>
        <v>0</v>
      </c>
    </row>
    <row r="2" spans="1:8" x14ac:dyDescent="0.5">
      <c r="A2" s="139"/>
      <c r="B2" s="139"/>
      <c r="C2" s="139"/>
      <c r="D2" s="139"/>
      <c r="E2" s="139"/>
      <c r="F2" s="139"/>
      <c r="G2" s="139"/>
    </row>
    <row r="3" spans="1:8" x14ac:dyDescent="0.5">
      <c r="A3" s="139"/>
      <c r="B3" s="139"/>
      <c r="C3" s="139"/>
      <c r="D3" s="139"/>
      <c r="E3" s="139"/>
      <c r="F3" s="139"/>
      <c r="G3" s="139"/>
    </row>
    <row r="4" spans="1:8" x14ac:dyDescent="0.5">
      <c r="A4" s="139"/>
      <c r="B4" s="139"/>
      <c r="C4" s="139"/>
      <c r="D4" s="139"/>
      <c r="E4" s="139"/>
      <c r="F4" s="139"/>
      <c r="G4" s="139"/>
    </row>
    <row r="5" spans="1:8" x14ac:dyDescent="0.5">
      <c r="A5" s="139"/>
      <c r="B5" s="139"/>
      <c r="C5" s="139"/>
      <c r="D5" s="139"/>
      <c r="E5" s="139"/>
      <c r="F5" s="139"/>
      <c r="G5" s="139"/>
    </row>
    <row r="6" spans="1:8" x14ac:dyDescent="0.5">
      <c r="A6" s="139"/>
      <c r="B6" s="139"/>
      <c r="C6" s="139"/>
      <c r="D6" s="139"/>
      <c r="E6" s="139"/>
      <c r="F6" s="139"/>
      <c r="G6" s="139"/>
    </row>
    <row r="7" spans="1:8" x14ac:dyDescent="0.5">
      <c r="A7" s="139"/>
      <c r="B7" s="139"/>
      <c r="C7" s="139"/>
      <c r="D7" s="139"/>
      <c r="E7" s="139"/>
      <c r="F7" s="139"/>
      <c r="G7" s="139"/>
    </row>
    <row r="8" spans="1:8" x14ac:dyDescent="0.5">
      <c r="A8" s="139"/>
      <c r="B8" s="139"/>
      <c r="C8" s="139"/>
      <c r="D8" s="139"/>
      <c r="E8" s="139"/>
      <c r="F8" s="139"/>
      <c r="G8" s="139"/>
    </row>
    <row r="9" spans="1:8" x14ac:dyDescent="0.5">
      <c r="A9" s="139"/>
      <c r="B9" s="139"/>
      <c r="C9" s="139"/>
      <c r="D9" s="139"/>
      <c r="E9" s="139"/>
      <c r="F9" s="139"/>
      <c r="G9" s="139"/>
    </row>
    <row r="10" spans="1:8" x14ac:dyDescent="0.5">
      <c r="A10" s="139"/>
      <c r="B10" s="139"/>
      <c r="C10" s="139"/>
      <c r="D10" s="139"/>
      <c r="E10" s="139"/>
      <c r="F10" s="139"/>
      <c r="G10" s="139"/>
    </row>
    <row r="11" spans="1:8" x14ac:dyDescent="0.5">
      <c r="A11" s="139"/>
      <c r="B11" s="139"/>
      <c r="C11" s="139"/>
      <c r="D11" s="139"/>
      <c r="E11" s="139"/>
      <c r="F11" s="139"/>
      <c r="G11" s="139"/>
    </row>
    <row r="12" spans="1:8" x14ac:dyDescent="0.5">
      <c r="A12" s="139"/>
      <c r="B12" s="139"/>
      <c r="C12" s="139"/>
      <c r="D12" s="139"/>
      <c r="E12" s="139"/>
      <c r="F12" s="139"/>
      <c r="G12" s="139"/>
    </row>
    <row r="13" spans="1:8" x14ac:dyDescent="0.5">
      <c r="A13" s="139"/>
      <c r="B13" s="139"/>
      <c r="C13" s="139"/>
      <c r="D13" s="139"/>
      <c r="E13" s="139"/>
      <c r="F13" s="139"/>
      <c r="G13" s="139"/>
    </row>
    <row r="14" spans="1:8" x14ac:dyDescent="0.5">
      <c r="A14" s="139"/>
      <c r="B14" s="139"/>
      <c r="C14" s="139"/>
      <c r="D14" s="139"/>
      <c r="E14" s="139"/>
      <c r="F14" s="139"/>
      <c r="G14" s="139"/>
    </row>
    <row r="15" spans="1:8" x14ac:dyDescent="0.5">
      <c r="A15" s="139"/>
      <c r="B15" s="139"/>
      <c r="C15" s="139"/>
      <c r="D15" s="139"/>
      <c r="E15" s="139"/>
      <c r="F15" s="139"/>
      <c r="G15" s="139"/>
    </row>
    <row r="16" spans="1:8" x14ac:dyDescent="0.5">
      <c r="A16" s="139"/>
      <c r="B16" s="139"/>
      <c r="C16" s="139"/>
      <c r="D16" s="139"/>
      <c r="E16" s="139"/>
      <c r="F16" s="139"/>
      <c r="G16" s="139"/>
    </row>
    <row r="17" spans="1:7" x14ac:dyDescent="0.5">
      <c r="A17" s="139"/>
      <c r="B17" s="139"/>
      <c r="C17" s="139"/>
      <c r="D17" s="139"/>
      <c r="E17" s="139"/>
      <c r="F17" s="139"/>
      <c r="G17" s="139"/>
    </row>
    <row r="18" spans="1:7" x14ac:dyDescent="0.5">
      <c r="A18" s="139"/>
      <c r="B18" s="139"/>
      <c r="C18" s="139"/>
      <c r="D18" s="139"/>
      <c r="E18" s="139"/>
      <c r="F18" s="139"/>
      <c r="G18" s="139"/>
    </row>
    <row r="19" spans="1:7" x14ac:dyDescent="0.5">
      <c r="A19" s="139"/>
      <c r="B19" s="139"/>
      <c r="C19" s="139"/>
      <c r="D19" s="139"/>
      <c r="E19" s="139"/>
      <c r="F19" s="139"/>
      <c r="G19" s="139"/>
    </row>
    <row r="20" spans="1:7" x14ac:dyDescent="0.5">
      <c r="A20" s="139"/>
      <c r="B20" s="139"/>
      <c r="C20" s="139"/>
      <c r="D20" s="139"/>
      <c r="E20" s="139"/>
      <c r="F20" s="139"/>
      <c r="G20" s="139"/>
    </row>
    <row r="21" spans="1:7" x14ac:dyDescent="0.5">
      <c r="A21" s="139"/>
      <c r="B21" s="139"/>
      <c r="C21" s="139"/>
      <c r="D21" s="139"/>
      <c r="E21" s="139"/>
      <c r="F21" s="139"/>
      <c r="G21" s="139"/>
    </row>
    <row r="22" spans="1:7" x14ac:dyDescent="0.5">
      <c r="A22" s="139"/>
      <c r="B22" s="139"/>
      <c r="C22" s="139"/>
      <c r="D22" s="139"/>
      <c r="E22" s="139"/>
      <c r="F22" s="139"/>
      <c r="G22" s="139"/>
    </row>
    <row r="23" spans="1:7" x14ac:dyDescent="0.5">
      <c r="A23" s="139"/>
      <c r="B23" s="139"/>
      <c r="C23" s="139"/>
      <c r="D23" s="139"/>
      <c r="E23" s="139"/>
      <c r="F23" s="139"/>
      <c r="G23" s="139"/>
    </row>
    <row r="24" spans="1:7" x14ac:dyDescent="0.5">
      <c r="A24" s="139"/>
      <c r="B24" s="139"/>
      <c r="C24" s="139"/>
      <c r="D24" s="139"/>
      <c r="E24" s="139"/>
      <c r="F24" s="139"/>
      <c r="G24" s="139"/>
    </row>
    <row r="25" spans="1:7" x14ac:dyDescent="0.5">
      <c r="A25" s="139"/>
      <c r="B25" s="139"/>
      <c r="C25" s="139"/>
      <c r="D25" s="139"/>
      <c r="E25" s="139"/>
      <c r="F25" s="139"/>
      <c r="G25" s="139"/>
    </row>
    <row r="26" spans="1:7" x14ac:dyDescent="0.5">
      <c r="A26" s="139"/>
      <c r="B26" s="139"/>
      <c r="C26" s="139"/>
      <c r="D26" s="139"/>
      <c r="E26" s="139"/>
      <c r="F26" s="139"/>
      <c r="G26" s="139"/>
    </row>
    <row r="27" spans="1:7" x14ac:dyDescent="0.5">
      <c r="A27" s="139"/>
      <c r="B27" s="139"/>
      <c r="C27" s="139"/>
      <c r="D27" s="139"/>
      <c r="E27" s="139"/>
      <c r="F27" s="139"/>
      <c r="G27" s="139"/>
    </row>
    <row r="28" spans="1:7" x14ac:dyDescent="0.5">
      <c r="A28" s="139"/>
      <c r="B28" s="139"/>
      <c r="C28" s="139"/>
      <c r="D28" s="139"/>
      <c r="E28" s="139"/>
      <c r="F28" s="139"/>
      <c r="G28" s="139"/>
    </row>
    <row r="29" spans="1:7" x14ac:dyDescent="0.5">
      <c r="A29" s="139"/>
      <c r="B29" s="139"/>
      <c r="C29" s="139"/>
      <c r="D29" s="139"/>
      <c r="E29" s="139"/>
      <c r="F29" s="139"/>
      <c r="G29" s="139"/>
    </row>
    <row r="30" spans="1:7" x14ac:dyDescent="0.5">
      <c r="A30" s="139"/>
      <c r="B30" s="139"/>
      <c r="C30" s="139"/>
      <c r="D30" s="139"/>
      <c r="E30" s="139"/>
      <c r="F30" s="139"/>
      <c r="G30" s="139"/>
    </row>
    <row r="31" spans="1:7" x14ac:dyDescent="0.5">
      <c r="A31" s="139"/>
      <c r="B31" s="139"/>
      <c r="C31" s="139"/>
      <c r="D31" s="139"/>
      <c r="E31" s="139"/>
      <c r="F31" s="139"/>
      <c r="G31" s="139"/>
    </row>
    <row r="32" spans="1:7" x14ac:dyDescent="0.5">
      <c r="A32" s="139"/>
      <c r="B32" s="139"/>
      <c r="C32" s="139"/>
      <c r="D32" s="139"/>
      <c r="E32" s="139"/>
      <c r="F32" s="139"/>
      <c r="G32" s="139"/>
    </row>
    <row r="33" spans="1:7" x14ac:dyDescent="0.5">
      <c r="A33" s="139"/>
      <c r="B33" s="139"/>
      <c r="C33" s="139"/>
      <c r="D33" s="139"/>
      <c r="E33" s="139"/>
      <c r="F33" s="139"/>
      <c r="G33" s="139"/>
    </row>
    <row r="34" spans="1:7" x14ac:dyDescent="0.5">
      <c r="A34" s="139"/>
      <c r="B34" s="139"/>
      <c r="C34" s="139"/>
      <c r="D34" s="139"/>
      <c r="E34" s="139"/>
      <c r="F34" s="139"/>
      <c r="G34" s="139"/>
    </row>
    <row r="35" spans="1:7" x14ac:dyDescent="0.5">
      <c r="A35" s="139"/>
      <c r="B35" s="139"/>
      <c r="C35" s="139"/>
      <c r="D35" s="139"/>
      <c r="E35" s="139"/>
      <c r="F35" s="139"/>
      <c r="G35" s="139"/>
    </row>
    <row r="36" spans="1:7" x14ac:dyDescent="0.5">
      <c r="A36" s="139"/>
      <c r="B36" s="139"/>
      <c r="C36" s="139"/>
      <c r="D36" s="139"/>
      <c r="E36" s="139"/>
      <c r="F36" s="139"/>
      <c r="G36" s="139"/>
    </row>
    <row r="37" spans="1:7" x14ac:dyDescent="0.5">
      <c r="A37" s="139"/>
      <c r="B37" s="139"/>
      <c r="C37" s="139"/>
      <c r="D37" s="139"/>
      <c r="E37" s="139"/>
      <c r="F37" s="139"/>
      <c r="G37" s="139"/>
    </row>
    <row r="38" spans="1:7" x14ac:dyDescent="0.5">
      <c r="A38" s="139"/>
      <c r="B38" s="139"/>
      <c r="C38" s="139"/>
      <c r="D38" s="139"/>
      <c r="E38" s="139"/>
      <c r="F38" s="139"/>
      <c r="G38" s="139"/>
    </row>
  </sheetData>
  <sheetProtection algorithmName="SHA-512" hashValue="7HbKs59pg6hey/1cSO/v9/h+dLHQtBcafQ1iPlz/4uwikXDZAJL4/6fEYRSlokFZayk2euLsjfHkvcvAHZXl/Q==" saltValue="kh4IRqdmRroTxXB+sm63zQ==" spinCount="100000" sheet="1" objects="1" scenarios="1"/>
  <mergeCells count="37">
    <mergeCell ref="A7:G7"/>
    <mergeCell ref="A8:G8"/>
    <mergeCell ref="A9:G9"/>
    <mergeCell ref="A2:G2"/>
    <mergeCell ref="A3:G3"/>
    <mergeCell ref="A4:G4"/>
    <mergeCell ref="A5:G5"/>
    <mergeCell ref="A6:G6"/>
    <mergeCell ref="A10:G10"/>
    <mergeCell ref="A11:G11"/>
    <mergeCell ref="A28:G28"/>
    <mergeCell ref="A29:G29"/>
    <mergeCell ref="A14:G14"/>
    <mergeCell ref="A15:G15"/>
    <mergeCell ref="A16:G16"/>
    <mergeCell ref="A17:G17"/>
    <mergeCell ref="A18:G18"/>
    <mergeCell ref="A19:G19"/>
    <mergeCell ref="A12:G12"/>
    <mergeCell ref="A13:G13"/>
    <mergeCell ref="A33:G33"/>
    <mergeCell ref="A20:G20"/>
    <mergeCell ref="A21:G21"/>
    <mergeCell ref="A22:G22"/>
    <mergeCell ref="A23:G23"/>
    <mergeCell ref="A24:G24"/>
    <mergeCell ref="A25:G25"/>
    <mergeCell ref="A26:G26"/>
    <mergeCell ref="A27:G27"/>
    <mergeCell ref="A30:G30"/>
    <mergeCell ref="A31:G31"/>
    <mergeCell ref="A32:G32"/>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8"/>
  <sheetViews>
    <sheetView zoomScaleNormal="100" workbookViewId="0">
      <selection activeCell="A2" sqref="A2:G2"/>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3" ht="13" thickBot="1" x14ac:dyDescent="0.45">
      <c r="A1" s="45" t="s">
        <v>79</v>
      </c>
      <c r="B1" s="46">
        <v>26</v>
      </c>
      <c r="C1" s="45">
        <f>MAX($A$3:$A$28)-1</f>
        <v>25</v>
      </c>
    </row>
    <row r="2" spans="1:3" ht="13" thickTop="1" x14ac:dyDescent="0.4">
      <c r="A2" s="47" t="s">
        <v>33</v>
      </c>
      <c r="B2" s="47" t="s">
        <v>34</v>
      </c>
      <c r="C2" s="45" t="s">
        <v>36</v>
      </c>
    </row>
    <row r="3" spans="1:3" x14ac:dyDescent="0.4">
      <c r="A3" s="43">
        <v>1</v>
      </c>
      <c r="B3" s="43" t="s">
        <v>106</v>
      </c>
      <c r="C3" s="40"/>
    </row>
    <row r="4" spans="1:3" x14ac:dyDescent="0.4">
      <c r="A4" s="43">
        <v>2</v>
      </c>
      <c r="B4" s="43" t="s">
        <v>102</v>
      </c>
      <c r="C4" s="45" t="s">
        <v>37</v>
      </c>
    </row>
    <row r="5" spans="1:3" x14ac:dyDescent="0.4">
      <c r="A5" s="43">
        <v>3</v>
      </c>
      <c r="B5" s="43" t="s">
        <v>103</v>
      </c>
      <c r="C5" s="40"/>
    </row>
    <row r="6" spans="1:3" x14ac:dyDescent="0.4">
      <c r="A6" s="43">
        <v>4</v>
      </c>
      <c r="B6" s="43" t="s">
        <v>104</v>
      </c>
      <c r="C6" s="45" t="s">
        <v>37</v>
      </c>
    </row>
    <row r="7" spans="1:3" x14ac:dyDescent="0.4">
      <c r="A7" s="43">
        <v>5</v>
      </c>
      <c r="B7" s="43" t="s">
        <v>119</v>
      </c>
      <c r="C7" s="45"/>
    </row>
    <row r="8" spans="1:3" x14ac:dyDescent="0.4">
      <c r="A8" s="43">
        <v>6</v>
      </c>
      <c r="B8" s="43" t="s">
        <v>120</v>
      </c>
      <c r="C8" s="45" t="s">
        <v>37</v>
      </c>
    </row>
    <row r="9" spans="1:3" x14ac:dyDescent="0.4">
      <c r="A9" s="43">
        <v>7</v>
      </c>
      <c r="B9" s="43" t="s">
        <v>81</v>
      </c>
      <c r="C9" s="40"/>
    </row>
    <row r="10" spans="1:3" x14ac:dyDescent="0.4">
      <c r="A10" s="43">
        <v>8</v>
      </c>
      <c r="B10" s="43" t="s">
        <v>82</v>
      </c>
      <c r="C10" s="40" t="s">
        <v>37</v>
      </c>
    </row>
    <row r="11" spans="1:3" x14ac:dyDescent="0.4">
      <c r="A11" s="43">
        <v>9</v>
      </c>
      <c r="B11" s="43" t="s">
        <v>137</v>
      </c>
      <c r="C11" s="40"/>
    </row>
    <row r="12" spans="1:3" x14ac:dyDescent="0.4">
      <c r="A12" s="43">
        <v>10</v>
      </c>
      <c r="B12" s="43" t="s">
        <v>138</v>
      </c>
      <c r="C12" s="40" t="s">
        <v>37</v>
      </c>
    </row>
    <row r="13" spans="1:3" x14ac:dyDescent="0.4">
      <c r="A13" s="43">
        <v>11</v>
      </c>
      <c r="B13" s="43" t="s">
        <v>83</v>
      </c>
      <c r="C13" s="40"/>
    </row>
    <row r="14" spans="1:3" x14ac:dyDescent="0.4">
      <c r="A14" s="43">
        <v>12</v>
      </c>
      <c r="B14" s="43" t="s">
        <v>84</v>
      </c>
      <c r="C14" s="40"/>
    </row>
    <row r="15" spans="1:3" x14ac:dyDescent="0.4">
      <c r="A15" s="43">
        <v>13</v>
      </c>
      <c r="B15" s="43" t="s">
        <v>85</v>
      </c>
      <c r="C15" s="40"/>
    </row>
    <row r="16" spans="1:3" x14ac:dyDescent="0.4">
      <c r="A16" s="43">
        <v>14</v>
      </c>
      <c r="B16" s="43" t="s">
        <v>86</v>
      </c>
      <c r="C16" s="40"/>
    </row>
    <row r="17" spans="1:3" ht="25.35" x14ac:dyDescent="0.4">
      <c r="A17" s="43">
        <v>15</v>
      </c>
      <c r="B17" s="43" t="s">
        <v>145</v>
      </c>
      <c r="C17" s="40"/>
    </row>
    <row r="18" spans="1:3" x14ac:dyDescent="0.4">
      <c r="A18" s="43">
        <v>16</v>
      </c>
      <c r="B18" s="43" t="s">
        <v>153</v>
      </c>
      <c r="C18" s="40"/>
    </row>
    <row r="19" spans="1:3" x14ac:dyDescent="0.4">
      <c r="A19" s="43">
        <v>17</v>
      </c>
      <c r="B19" s="37" t="s">
        <v>156</v>
      </c>
      <c r="C19" s="40"/>
    </row>
    <row r="20" spans="1:3" x14ac:dyDescent="0.4">
      <c r="A20" s="43">
        <v>18</v>
      </c>
      <c r="B20" s="43" t="s">
        <v>161</v>
      </c>
      <c r="C20" s="40"/>
    </row>
    <row r="21" spans="1:3" x14ac:dyDescent="0.4">
      <c r="A21" s="43">
        <v>19</v>
      </c>
      <c r="B21" s="43" t="s">
        <v>165</v>
      </c>
      <c r="C21" s="40"/>
    </row>
    <row r="22" spans="1:3" x14ac:dyDescent="0.4">
      <c r="A22" s="43">
        <v>20</v>
      </c>
      <c r="B22" s="43" t="s">
        <v>166</v>
      </c>
      <c r="C22" s="40"/>
    </row>
    <row r="23" spans="1:3" x14ac:dyDescent="0.4">
      <c r="A23" s="43">
        <v>21</v>
      </c>
      <c r="B23" s="43" t="s">
        <v>184</v>
      </c>
      <c r="C23" s="40"/>
    </row>
    <row r="24" spans="1:3" x14ac:dyDescent="0.4">
      <c r="A24" s="43">
        <v>22</v>
      </c>
      <c r="B24" s="43" t="s">
        <v>185</v>
      </c>
      <c r="C24" s="40"/>
    </row>
    <row r="25" spans="1:3" x14ac:dyDescent="0.4">
      <c r="A25" s="43">
        <v>23</v>
      </c>
      <c r="B25" s="43" t="s">
        <v>190</v>
      </c>
      <c r="C25" s="40"/>
    </row>
    <row r="26" spans="1:3" x14ac:dyDescent="0.4">
      <c r="A26" s="43">
        <v>24</v>
      </c>
      <c r="B26" s="43" t="s">
        <v>223</v>
      </c>
      <c r="C26" s="40"/>
    </row>
    <row r="27" spans="1:3" x14ac:dyDescent="0.4">
      <c r="A27" s="43">
        <v>25</v>
      </c>
      <c r="B27" s="43" t="s">
        <v>199</v>
      </c>
      <c r="C27" s="40"/>
    </row>
    <row r="28" spans="1:3" x14ac:dyDescent="0.4">
      <c r="A28" s="43">
        <v>26</v>
      </c>
      <c r="B28" s="43" t="s">
        <v>198</v>
      </c>
      <c r="C28"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2"/>
  <sheetViews>
    <sheetView topLeftCell="A11" workbookViewId="0">
      <selection activeCell="A2" sqref="A2:G2"/>
    </sheetView>
  </sheetViews>
  <sheetFormatPr baseColWidth="10" defaultColWidth="11.41015625" defaultRowHeight="14" x14ac:dyDescent="0.45"/>
  <cols>
    <col min="1" max="1" width="13.1171875" style="52" customWidth="1"/>
    <col min="2" max="2" width="55.1171875" style="52" customWidth="1"/>
    <col min="3" max="16384" width="11.41015625" style="52"/>
  </cols>
  <sheetData>
    <row r="1" spans="1:3" ht="14.35" thickBot="1" x14ac:dyDescent="0.5">
      <c r="A1" s="39" t="s">
        <v>80</v>
      </c>
      <c r="B1" s="51">
        <v>19</v>
      </c>
      <c r="C1" s="39">
        <f>MAX($A$3:$A$21)-1</f>
        <v>18</v>
      </c>
    </row>
    <row r="2" spans="1:3" ht="14.35" thickTop="1" x14ac:dyDescent="0.45">
      <c r="A2" s="53" t="s">
        <v>33</v>
      </c>
      <c r="B2" s="53" t="s">
        <v>34</v>
      </c>
      <c r="C2" s="39" t="s">
        <v>35</v>
      </c>
    </row>
    <row r="3" spans="1:3" x14ac:dyDescent="0.45">
      <c r="A3" s="54">
        <v>1</v>
      </c>
      <c r="B3" s="55" t="s">
        <v>107</v>
      </c>
      <c r="C3" s="56"/>
    </row>
    <row r="4" spans="1:3" x14ac:dyDescent="0.45">
      <c r="A4" s="54">
        <v>2</v>
      </c>
      <c r="B4" s="54" t="s">
        <v>108</v>
      </c>
      <c r="C4" s="39" t="s">
        <v>37</v>
      </c>
    </row>
    <row r="5" spans="1:3" x14ac:dyDescent="0.45">
      <c r="A5" s="54">
        <v>3</v>
      </c>
      <c r="B5" s="54" t="s">
        <v>139</v>
      </c>
      <c r="C5" s="57"/>
    </row>
    <row r="6" spans="1:3" x14ac:dyDescent="0.45">
      <c r="A6" s="54">
        <v>4</v>
      </c>
      <c r="B6" s="54" t="s">
        <v>140</v>
      </c>
      <c r="C6" s="57" t="s">
        <v>37</v>
      </c>
    </row>
    <row r="7" spans="1:3" x14ac:dyDescent="0.45">
      <c r="A7" s="54">
        <v>5</v>
      </c>
      <c r="B7" s="54" t="s">
        <v>105</v>
      </c>
      <c r="C7" s="57"/>
    </row>
    <row r="8" spans="1:3" x14ac:dyDescent="0.45">
      <c r="A8" s="54">
        <v>6</v>
      </c>
      <c r="B8" s="54" t="s">
        <v>87</v>
      </c>
      <c r="C8" s="57"/>
    </row>
    <row r="9" spans="1:3" x14ac:dyDescent="0.45">
      <c r="A9" s="54">
        <v>7</v>
      </c>
      <c r="B9" s="54" t="s">
        <v>191</v>
      </c>
      <c r="C9" s="57"/>
    </row>
    <row r="10" spans="1:3" ht="28" x14ac:dyDescent="0.45">
      <c r="A10" s="54">
        <v>8</v>
      </c>
      <c r="B10" s="54" t="s">
        <v>143</v>
      </c>
      <c r="C10" s="57"/>
    </row>
    <row r="11" spans="1:3" x14ac:dyDescent="0.45">
      <c r="A11" s="54">
        <v>9</v>
      </c>
      <c r="B11" s="54" t="s">
        <v>150</v>
      </c>
      <c r="C11" s="57"/>
    </row>
    <row r="12" spans="1:3" x14ac:dyDescent="0.45">
      <c r="A12" s="54">
        <v>10</v>
      </c>
      <c r="B12" s="54" t="s">
        <v>151</v>
      </c>
      <c r="C12" s="57"/>
    </row>
    <row r="13" spans="1:3" x14ac:dyDescent="0.45">
      <c r="A13" s="54">
        <v>11</v>
      </c>
      <c r="B13" s="54" t="s">
        <v>152</v>
      </c>
      <c r="C13" s="57"/>
    </row>
    <row r="14" spans="1:3" x14ac:dyDescent="0.45">
      <c r="A14" s="54">
        <v>12</v>
      </c>
      <c r="B14" s="54" t="s">
        <v>160</v>
      </c>
      <c r="C14" s="57"/>
    </row>
    <row r="15" spans="1:3" x14ac:dyDescent="0.45">
      <c r="A15" s="54">
        <v>13</v>
      </c>
      <c r="B15" s="54" t="s">
        <v>185</v>
      </c>
      <c r="C15" s="57"/>
    </row>
    <row r="16" spans="1:3" x14ac:dyDescent="0.45">
      <c r="A16" s="54">
        <v>14</v>
      </c>
      <c r="B16" s="54" t="s">
        <v>186</v>
      </c>
      <c r="C16" s="57"/>
    </row>
    <row r="17" spans="1:3" x14ac:dyDescent="0.45">
      <c r="A17" s="54">
        <v>15</v>
      </c>
      <c r="B17" s="54" t="s">
        <v>215</v>
      </c>
      <c r="C17" s="57"/>
    </row>
    <row r="18" spans="1:3" x14ac:dyDescent="0.45">
      <c r="A18" s="54">
        <v>16</v>
      </c>
      <c r="B18" s="54" t="s">
        <v>238</v>
      </c>
      <c r="C18" s="57"/>
    </row>
    <row r="19" spans="1:3" x14ac:dyDescent="0.45">
      <c r="A19" s="54">
        <v>17</v>
      </c>
      <c r="B19" s="54" t="s">
        <v>237</v>
      </c>
      <c r="C19" s="57" t="s">
        <v>37</v>
      </c>
    </row>
    <row r="20" spans="1:3" x14ac:dyDescent="0.45">
      <c r="A20" s="54">
        <v>18</v>
      </c>
      <c r="B20" s="43" t="s">
        <v>199</v>
      </c>
      <c r="C20" s="39"/>
    </row>
    <row r="21" spans="1:3" x14ac:dyDescent="0.45">
      <c r="A21" s="54">
        <v>19</v>
      </c>
      <c r="B21" s="43" t="s">
        <v>198</v>
      </c>
      <c r="C21" s="39"/>
    </row>
    <row r="31" spans="1:3" x14ac:dyDescent="0.45">
      <c r="A31" s="50" t="s">
        <v>88</v>
      </c>
      <c r="B31" s="50">
        <v>11</v>
      </c>
      <c r="C31" s="50">
        <f>MAX($A$35:$A$45)-1</f>
        <v>10</v>
      </c>
    </row>
    <row r="32" spans="1:3" x14ac:dyDescent="0.45">
      <c r="A32" s="50">
        <v>1</v>
      </c>
      <c r="B32" s="50" t="s">
        <v>109</v>
      </c>
      <c r="C32" s="50"/>
    </row>
    <row r="33" spans="1:3" x14ac:dyDescent="0.45">
      <c r="A33" s="50">
        <v>2</v>
      </c>
      <c r="B33" s="50" t="s">
        <v>110</v>
      </c>
      <c r="C33" s="50"/>
    </row>
    <row r="34" spans="1:3" x14ac:dyDescent="0.45">
      <c r="A34" s="50">
        <v>3</v>
      </c>
      <c r="B34" s="50" t="s">
        <v>111</v>
      </c>
      <c r="C34" s="50"/>
    </row>
    <row r="35" spans="1:3" x14ac:dyDescent="0.45">
      <c r="A35" s="50">
        <v>4</v>
      </c>
      <c r="B35" s="50" t="s">
        <v>112</v>
      </c>
      <c r="C35" s="50"/>
    </row>
    <row r="36" spans="1:3" x14ac:dyDescent="0.45">
      <c r="A36" s="50">
        <v>5</v>
      </c>
      <c r="B36" s="50" t="s">
        <v>113</v>
      </c>
      <c r="C36" s="50"/>
    </row>
    <row r="37" spans="1:3" x14ac:dyDescent="0.45">
      <c r="A37" s="50">
        <v>6</v>
      </c>
      <c r="B37" s="50" t="s">
        <v>114</v>
      </c>
      <c r="C37" s="50"/>
    </row>
    <row r="38" spans="1:3" x14ac:dyDescent="0.45">
      <c r="A38" s="50">
        <v>7</v>
      </c>
      <c r="B38" s="50" t="s">
        <v>115</v>
      </c>
      <c r="C38" s="50"/>
    </row>
    <row r="39" spans="1:3" x14ac:dyDescent="0.45">
      <c r="A39" s="50">
        <v>8</v>
      </c>
      <c r="B39" s="50" t="s">
        <v>116</v>
      </c>
      <c r="C39" s="50"/>
    </row>
    <row r="40" spans="1:3" x14ac:dyDescent="0.45">
      <c r="A40" s="50">
        <v>9</v>
      </c>
      <c r="B40" s="50" t="s">
        <v>117</v>
      </c>
      <c r="C40" s="50"/>
    </row>
    <row r="41" spans="1:3" x14ac:dyDescent="0.45">
      <c r="A41" s="50">
        <v>10</v>
      </c>
      <c r="B41" s="50" t="s">
        <v>118</v>
      </c>
      <c r="C41" s="50"/>
    </row>
    <row r="42" spans="1:3" x14ac:dyDescent="0.45">
      <c r="A42" s="50">
        <v>11</v>
      </c>
      <c r="B42" s="43" t="s">
        <v>198</v>
      </c>
      <c r="C42" s="5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workbookViewId="0">
      <selection activeCell="A2" sqref="A2:G2"/>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4" ht="13" thickBot="1" x14ac:dyDescent="0.45">
      <c r="A1" s="45" t="s">
        <v>92</v>
      </c>
      <c r="B1" s="46">
        <v>8</v>
      </c>
      <c r="C1" s="45">
        <f>MAX($A$3:$A$10)-1</f>
        <v>7</v>
      </c>
    </row>
    <row r="2" spans="1:4" ht="13" thickTop="1" x14ac:dyDescent="0.4">
      <c r="A2" s="47" t="s">
        <v>33</v>
      </c>
      <c r="B2" s="47" t="s">
        <v>34</v>
      </c>
      <c r="C2" s="45" t="s">
        <v>35</v>
      </c>
    </row>
    <row r="3" spans="1:4" x14ac:dyDescent="0.4">
      <c r="A3" s="43">
        <v>1</v>
      </c>
      <c r="B3" s="43" t="s">
        <v>221</v>
      </c>
      <c r="C3" s="40"/>
      <c r="D3" s="37" t="s">
        <v>222</v>
      </c>
    </row>
    <row r="4" spans="1:4" x14ac:dyDescent="0.4">
      <c r="A4" s="43">
        <v>2</v>
      </c>
      <c r="B4" s="43" t="s">
        <v>253</v>
      </c>
      <c r="C4" s="45" t="s">
        <v>37</v>
      </c>
      <c r="D4" s="15"/>
    </row>
    <row r="5" spans="1:4" x14ac:dyDescent="0.4">
      <c r="A5" s="43">
        <v>3</v>
      </c>
      <c r="B5" s="43" t="s">
        <v>235</v>
      </c>
      <c r="C5" s="45"/>
      <c r="D5" s="15"/>
    </row>
    <row r="6" spans="1:4" x14ac:dyDescent="0.4">
      <c r="A6" s="43">
        <v>4</v>
      </c>
      <c r="B6" s="43" t="s">
        <v>220</v>
      </c>
      <c r="C6" s="45"/>
      <c r="D6" s="15"/>
    </row>
    <row r="7" spans="1:4" x14ac:dyDescent="0.4">
      <c r="A7" s="43">
        <v>5</v>
      </c>
      <c r="B7" s="43" t="s">
        <v>177</v>
      </c>
      <c r="C7" s="45"/>
      <c r="D7" s="15"/>
    </row>
    <row r="8" spans="1:4" ht="14" x14ac:dyDescent="0.45">
      <c r="A8" s="43">
        <v>6</v>
      </c>
      <c r="B8" s="74" t="s">
        <v>236</v>
      </c>
      <c r="C8" s="45"/>
      <c r="D8" s="15"/>
    </row>
    <row r="9" spans="1:4" x14ac:dyDescent="0.4">
      <c r="A9" s="43">
        <v>7</v>
      </c>
      <c r="B9" s="43" t="s">
        <v>199</v>
      </c>
      <c r="C9" s="45"/>
      <c r="D9" s="15"/>
    </row>
    <row r="10" spans="1:4" x14ac:dyDescent="0.4">
      <c r="A10" s="43">
        <v>8</v>
      </c>
      <c r="B10" s="43" t="s">
        <v>198</v>
      </c>
      <c r="C10"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9"/>
  <sheetViews>
    <sheetView workbookViewId="0">
      <selection activeCell="A2" sqref="A2:G2"/>
    </sheetView>
  </sheetViews>
  <sheetFormatPr baseColWidth="10" defaultColWidth="11.41015625" defaultRowHeight="12.7" x14ac:dyDescent="0.4"/>
  <cols>
    <col min="1" max="1" width="13.1171875" style="37" customWidth="1"/>
    <col min="2" max="2" width="56.64453125" style="37" customWidth="1"/>
    <col min="3" max="16384" width="11.41015625" style="37"/>
  </cols>
  <sheetData>
    <row r="1" spans="1:3" ht="13" thickBot="1" x14ac:dyDescent="0.45">
      <c r="A1" s="45" t="s">
        <v>93</v>
      </c>
      <c r="B1" s="46">
        <v>7</v>
      </c>
      <c r="C1" s="45">
        <f>MAX($A$3:$A$9)-1</f>
        <v>6</v>
      </c>
    </row>
    <row r="2" spans="1:3" ht="13" thickTop="1" x14ac:dyDescent="0.4">
      <c r="A2" s="47" t="s">
        <v>33</v>
      </c>
      <c r="B2" s="47" t="s">
        <v>34</v>
      </c>
      <c r="C2" s="45" t="s">
        <v>35</v>
      </c>
    </row>
    <row r="3" spans="1:3" x14ac:dyDescent="0.4">
      <c r="A3" s="43">
        <v>1</v>
      </c>
      <c r="B3" s="43" t="s">
        <v>193</v>
      </c>
      <c r="C3" s="40"/>
    </row>
    <row r="4" spans="1:3" x14ac:dyDescent="0.4">
      <c r="A4" s="43">
        <v>2</v>
      </c>
      <c r="B4" s="43" t="s">
        <v>192</v>
      </c>
      <c r="C4" s="45" t="s">
        <v>37</v>
      </c>
    </row>
    <row r="5" spans="1:3" x14ac:dyDescent="0.4">
      <c r="A5" s="43">
        <v>3</v>
      </c>
      <c r="B5" s="43" t="s">
        <v>234</v>
      </c>
      <c r="C5" s="45"/>
    </row>
    <row r="6" spans="1:3" x14ac:dyDescent="0.4">
      <c r="A6" s="43">
        <v>4</v>
      </c>
      <c r="B6" s="43" t="s">
        <v>164</v>
      </c>
      <c r="C6" s="45"/>
    </row>
    <row r="7" spans="1:3" x14ac:dyDescent="0.4">
      <c r="A7" s="43">
        <v>5</v>
      </c>
      <c r="B7" s="43" t="s">
        <v>176</v>
      </c>
      <c r="C7" s="45"/>
    </row>
    <row r="8" spans="1:3" x14ac:dyDescent="0.4">
      <c r="A8" s="43">
        <v>6</v>
      </c>
      <c r="B8" s="43" t="s">
        <v>199</v>
      </c>
      <c r="C8" s="40"/>
    </row>
    <row r="9" spans="1:3" x14ac:dyDescent="0.4">
      <c r="A9" s="43">
        <v>7</v>
      </c>
      <c r="B9" s="43" t="s">
        <v>198</v>
      </c>
      <c r="C9"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2"/>
  <sheetViews>
    <sheetView workbookViewId="0">
      <selection activeCell="A2" sqref="A2:G2"/>
    </sheetView>
  </sheetViews>
  <sheetFormatPr baseColWidth="10" defaultColWidth="11.41015625" defaultRowHeight="12.7" x14ac:dyDescent="0.4"/>
  <cols>
    <col min="1" max="1" width="13.1171875" style="37" customWidth="1"/>
    <col min="2" max="2" width="62" style="37" customWidth="1"/>
    <col min="3" max="16384" width="11.41015625" style="37"/>
  </cols>
  <sheetData>
    <row r="1" spans="1:3" ht="13" thickBot="1" x14ac:dyDescent="0.45">
      <c r="A1" s="45" t="s">
        <v>94</v>
      </c>
      <c r="B1" s="46">
        <v>10</v>
      </c>
      <c r="C1" s="45">
        <f>MAX($A$3:$A$31)-1</f>
        <v>9</v>
      </c>
    </row>
    <row r="2" spans="1:3" ht="13" thickTop="1" x14ac:dyDescent="0.4">
      <c r="A2" s="47" t="s">
        <v>33</v>
      </c>
      <c r="B2" s="47" t="s">
        <v>34</v>
      </c>
      <c r="C2" s="45" t="s">
        <v>35</v>
      </c>
    </row>
    <row r="3" spans="1:3" x14ac:dyDescent="0.4">
      <c r="A3" s="43">
        <v>1</v>
      </c>
      <c r="B3" s="43" t="s">
        <v>230</v>
      </c>
      <c r="C3" s="45"/>
    </row>
    <row r="4" spans="1:3" x14ac:dyDescent="0.4">
      <c r="A4" s="43">
        <v>2</v>
      </c>
      <c r="B4" s="43" t="s">
        <v>231</v>
      </c>
      <c r="C4" s="45" t="s">
        <v>37</v>
      </c>
    </row>
    <row r="5" spans="1:3" x14ac:dyDescent="0.4">
      <c r="A5" s="43">
        <v>3</v>
      </c>
      <c r="B5" s="43" t="s">
        <v>229</v>
      </c>
      <c r="C5" s="45"/>
    </row>
    <row r="6" spans="1:3" x14ac:dyDescent="0.4">
      <c r="A6" s="43">
        <v>4</v>
      </c>
      <c r="B6" s="43" t="s">
        <v>232</v>
      </c>
      <c r="C6" s="45" t="s">
        <v>37</v>
      </c>
    </row>
    <row r="7" spans="1:3" x14ac:dyDescent="0.4">
      <c r="A7" s="43">
        <v>5</v>
      </c>
      <c r="B7" s="43" t="s">
        <v>233</v>
      </c>
      <c r="C7" s="45"/>
    </row>
    <row r="8" spans="1:3" x14ac:dyDescent="0.4">
      <c r="A8" s="43">
        <v>6</v>
      </c>
      <c r="B8" s="43" t="s">
        <v>149</v>
      </c>
      <c r="C8" s="45"/>
    </row>
    <row r="9" spans="1:3" x14ac:dyDescent="0.4">
      <c r="A9" s="43">
        <v>7</v>
      </c>
      <c r="B9" s="43" t="s">
        <v>159</v>
      </c>
      <c r="C9" s="45"/>
    </row>
    <row r="10" spans="1:3" x14ac:dyDescent="0.4">
      <c r="A10" s="43">
        <v>8</v>
      </c>
      <c r="B10" s="43" t="s">
        <v>176</v>
      </c>
      <c r="C10" s="45"/>
    </row>
    <row r="11" spans="1:3" x14ac:dyDescent="0.4">
      <c r="A11" s="43">
        <v>9</v>
      </c>
      <c r="B11" s="43" t="s">
        <v>199</v>
      </c>
      <c r="C11" s="40"/>
    </row>
    <row r="12" spans="1:3" x14ac:dyDescent="0.4">
      <c r="A12" s="43">
        <v>10</v>
      </c>
      <c r="B12" s="43" t="s">
        <v>198</v>
      </c>
      <c r="C12"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workbookViewId="0">
      <selection activeCell="A2" sqref="A2:G2"/>
    </sheetView>
  </sheetViews>
  <sheetFormatPr baseColWidth="10" defaultColWidth="11.41015625" defaultRowHeight="12.7" x14ac:dyDescent="0.4"/>
  <cols>
    <col min="1" max="1" width="13.1171875" style="37" customWidth="1"/>
    <col min="2" max="2" width="60.41015625" style="37" customWidth="1"/>
    <col min="3" max="16384" width="11.41015625" style="37"/>
  </cols>
  <sheetData>
    <row r="1" spans="1:3" ht="13" thickBot="1" x14ac:dyDescent="0.45">
      <c r="A1" s="45" t="s">
        <v>95</v>
      </c>
      <c r="B1" s="59">
        <v>18</v>
      </c>
      <c r="C1" s="45">
        <f>MAX($A$3:$A$20)-1</f>
        <v>17</v>
      </c>
    </row>
    <row r="2" spans="1:3" ht="13" thickTop="1" x14ac:dyDescent="0.4">
      <c r="A2" s="47" t="s">
        <v>33</v>
      </c>
      <c r="B2" s="60" t="s">
        <v>34</v>
      </c>
      <c r="C2" s="45" t="s">
        <v>35</v>
      </c>
    </row>
    <row r="3" spans="1:3" x14ac:dyDescent="0.4">
      <c r="A3" s="43">
        <v>1</v>
      </c>
      <c r="B3" s="28" t="s">
        <v>121</v>
      </c>
      <c r="C3" s="40"/>
    </row>
    <row r="4" spans="1:3" x14ac:dyDescent="0.4">
      <c r="A4" s="43">
        <v>2</v>
      </c>
      <c r="B4" s="28" t="s">
        <v>122</v>
      </c>
      <c r="C4" s="45" t="s">
        <v>37</v>
      </c>
    </row>
    <row r="5" spans="1:3" x14ac:dyDescent="0.4">
      <c r="A5" s="43">
        <v>3</v>
      </c>
      <c r="B5" s="28" t="s">
        <v>124</v>
      </c>
      <c r="C5" s="24"/>
    </row>
    <row r="6" spans="1:3" x14ac:dyDescent="0.4">
      <c r="A6" s="43">
        <v>4</v>
      </c>
      <c r="B6" s="28" t="s">
        <v>123</v>
      </c>
      <c r="C6" s="24" t="s">
        <v>37</v>
      </c>
    </row>
    <row r="7" spans="1:3" x14ac:dyDescent="0.4">
      <c r="A7" s="43">
        <v>5</v>
      </c>
      <c r="B7" s="28" t="s">
        <v>125</v>
      </c>
      <c r="C7" s="24"/>
    </row>
    <row r="8" spans="1:3" x14ac:dyDescent="0.4">
      <c r="A8" s="43">
        <v>6</v>
      </c>
      <c r="B8" s="28" t="s">
        <v>126</v>
      </c>
      <c r="C8" s="24" t="s">
        <v>37</v>
      </c>
    </row>
    <row r="9" spans="1:3" x14ac:dyDescent="0.4">
      <c r="A9" s="43">
        <v>7</v>
      </c>
      <c r="B9" s="28" t="s">
        <v>127</v>
      </c>
      <c r="C9" s="24"/>
    </row>
    <row r="10" spans="1:3" x14ac:dyDescent="0.4">
      <c r="A10" s="43">
        <v>8</v>
      </c>
      <c r="B10" s="28" t="s">
        <v>128</v>
      </c>
      <c r="C10" s="24" t="s">
        <v>37</v>
      </c>
    </row>
    <row r="11" spans="1:3" x14ac:dyDescent="0.4">
      <c r="A11" s="43">
        <v>9</v>
      </c>
      <c r="B11" s="28" t="s">
        <v>129</v>
      </c>
      <c r="C11" s="24" t="s">
        <v>37</v>
      </c>
    </row>
    <row r="12" spans="1:3" x14ac:dyDescent="0.4">
      <c r="A12" s="43">
        <v>10</v>
      </c>
      <c r="B12" s="28" t="s">
        <v>157</v>
      </c>
      <c r="C12" s="24"/>
    </row>
    <row r="13" spans="1:3" x14ac:dyDescent="0.4">
      <c r="A13" s="43">
        <v>11</v>
      </c>
      <c r="B13" s="28" t="s">
        <v>158</v>
      </c>
      <c r="C13" s="24" t="s">
        <v>37</v>
      </c>
    </row>
    <row r="14" spans="1:3" x14ac:dyDescent="0.4">
      <c r="A14" s="43">
        <v>12</v>
      </c>
      <c r="B14" s="28" t="s">
        <v>148</v>
      </c>
      <c r="C14" s="24"/>
    </row>
    <row r="15" spans="1:3" ht="25.35" x14ac:dyDescent="0.4">
      <c r="A15" s="43">
        <v>13</v>
      </c>
      <c r="B15" s="28" t="s">
        <v>163</v>
      </c>
      <c r="C15" s="24"/>
    </row>
    <row r="16" spans="1:3" x14ac:dyDescent="0.4">
      <c r="A16" s="43">
        <v>14</v>
      </c>
      <c r="B16" s="28" t="s">
        <v>167</v>
      </c>
      <c r="C16" s="24"/>
    </row>
    <row r="17" spans="1:3" x14ac:dyDescent="0.4">
      <c r="A17" s="43">
        <v>15</v>
      </c>
      <c r="B17" s="28" t="s">
        <v>168</v>
      </c>
      <c r="C17" s="24"/>
    </row>
    <row r="18" spans="1:3" x14ac:dyDescent="0.4">
      <c r="A18" s="43">
        <v>16</v>
      </c>
      <c r="B18" s="43" t="s">
        <v>228</v>
      </c>
      <c r="C18" s="40"/>
    </row>
    <row r="19" spans="1:3" x14ac:dyDescent="0.4">
      <c r="A19" s="43">
        <v>17</v>
      </c>
      <c r="B19" s="43" t="s">
        <v>199</v>
      </c>
      <c r="C19" s="40"/>
    </row>
    <row r="20" spans="1:3" x14ac:dyDescent="0.4">
      <c r="A20" s="43">
        <v>18</v>
      </c>
      <c r="B20" s="43" t="s">
        <v>198</v>
      </c>
      <c r="C20"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0"/>
  <sheetViews>
    <sheetView workbookViewId="0">
      <selection activeCell="A2" sqref="A2:G2"/>
    </sheetView>
  </sheetViews>
  <sheetFormatPr baseColWidth="10" defaultColWidth="11.41015625" defaultRowHeight="12.7" x14ac:dyDescent="0.4"/>
  <cols>
    <col min="1" max="1" width="13.1171875" style="37" customWidth="1"/>
    <col min="2" max="2" width="54.41015625" style="37" bestFit="1" customWidth="1"/>
    <col min="3" max="16384" width="11.41015625" style="37"/>
  </cols>
  <sheetData>
    <row r="1" spans="1:3" ht="13" thickBot="1" x14ac:dyDescent="0.45">
      <c r="A1" s="45" t="s">
        <v>101</v>
      </c>
      <c r="B1" s="46">
        <v>8</v>
      </c>
      <c r="C1" s="45">
        <f>MAX($A$3:$A$10)-1</f>
        <v>7</v>
      </c>
    </row>
    <row r="2" spans="1:3" ht="13" thickTop="1" x14ac:dyDescent="0.4">
      <c r="A2" s="47" t="s">
        <v>33</v>
      </c>
      <c r="B2" s="47" t="s">
        <v>34</v>
      </c>
      <c r="C2" s="45" t="s">
        <v>35</v>
      </c>
    </row>
    <row r="3" spans="1:3" x14ac:dyDescent="0.4">
      <c r="A3" s="43">
        <v>1</v>
      </c>
      <c r="B3" s="41" t="s">
        <v>178</v>
      </c>
      <c r="C3" s="42"/>
    </row>
    <row r="4" spans="1:3" x14ac:dyDescent="0.4">
      <c r="A4" s="43">
        <v>2</v>
      </c>
      <c r="B4" s="43" t="s">
        <v>169</v>
      </c>
      <c r="C4" s="24"/>
    </row>
    <row r="5" spans="1:3" x14ac:dyDescent="0.4">
      <c r="A5" s="43">
        <v>3</v>
      </c>
      <c r="B5" s="43" t="s">
        <v>171</v>
      </c>
      <c r="C5" s="24"/>
    </row>
    <row r="6" spans="1:3" x14ac:dyDescent="0.4">
      <c r="A6" s="43">
        <v>4</v>
      </c>
      <c r="B6" s="43" t="s">
        <v>170</v>
      </c>
      <c r="C6" s="24"/>
    </row>
    <row r="7" spans="1:3" x14ac:dyDescent="0.4">
      <c r="A7" s="43">
        <v>5</v>
      </c>
      <c r="B7" s="43" t="s">
        <v>175</v>
      </c>
      <c r="C7" s="24"/>
    </row>
    <row r="8" spans="1:3" x14ac:dyDescent="0.4">
      <c r="A8" s="43">
        <v>6</v>
      </c>
      <c r="B8" s="43" t="s">
        <v>162</v>
      </c>
      <c r="C8" s="24"/>
    </row>
    <row r="9" spans="1:3" x14ac:dyDescent="0.4">
      <c r="A9" s="43">
        <v>7</v>
      </c>
      <c r="B9" s="43" t="s">
        <v>199</v>
      </c>
      <c r="C9" s="40"/>
    </row>
    <row r="10" spans="1:3" x14ac:dyDescent="0.4">
      <c r="A10" s="43">
        <v>8</v>
      </c>
      <c r="B10" s="43" t="s">
        <v>198</v>
      </c>
      <c r="C10"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0"/>
  <sheetViews>
    <sheetView workbookViewId="0">
      <selection activeCell="A2" sqref="A2:G2"/>
    </sheetView>
  </sheetViews>
  <sheetFormatPr baseColWidth="10" defaultColWidth="11.41015625" defaultRowHeight="12.7" x14ac:dyDescent="0.4"/>
  <cols>
    <col min="1" max="1" width="13.1171875" style="37" customWidth="1"/>
    <col min="2" max="2" width="54.41015625" style="37" bestFit="1" customWidth="1"/>
    <col min="3" max="16384" width="11.41015625" style="37"/>
  </cols>
  <sheetData>
    <row r="1" spans="1:3" ht="13" thickBot="1" x14ac:dyDescent="0.45">
      <c r="A1" s="45" t="s">
        <v>101</v>
      </c>
      <c r="B1" s="46">
        <v>8</v>
      </c>
      <c r="C1" s="45">
        <f>MAX($A$3:$A$10)-1</f>
        <v>7</v>
      </c>
    </row>
    <row r="2" spans="1:3" ht="13" thickTop="1" x14ac:dyDescent="0.4">
      <c r="A2" s="47" t="s">
        <v>33</v>
      </c>
      <c r="B2" s="47" t="s">
        <v>34</v>
      </c>
      <c r="C2" s="45" t="s">
        <v>35</v>
      </c>
    </row>
    <row r="3" spans="1:3" x14ac:dyDescent="0.4">
      <c r="A3" s="43">
        <v>1</v>
      </c>
      <c r="B3" s="41" t="s">
        <v>178</v>
      </c>
      <c r="C3" s="42"/>
    </row>
    <row r="4" spans="1:3" x14ac:dyDescent="0.4">
      <c r="A4" s="43">
        <v>2</v>
      </c>
      <c r="B4" s="43" t="s">
        <v>169</v>
      </c>
      <c r="C4" s="24"/>
    </row>
    <row r="5" spans="1:3" x14ac:dyDescent="0.4">
      <c r="A5" s="43">
        <v>3</v>
      </c>
      <c r="B5" s="43" t="s">
        <v>171</v>
      </c>
      <c r="C5" s="24"/>
    </row>
    <row r="6" spans="1:3" x14ac:dyDescent="0.4">
      <c r="A6" s="43">
        <v>4</v>
      </c>
      <c r="B6" s="43" t="s">
        <v>170</v>
      </c>
      <c r="C6" s="24"/>
    </row>
    <row r="7" spans="1:3" x14ac:dyDescent="0.4">
      <c r="A7" s="43">
        <v>5</v>
      </c>
      <c r="B7" s="43" t="s">
        <v>175</v>
      </c>
      <c r="C7" s="24"/>
    </row>
    <row r="8" spans="1:3" x14ac:dyDescent="0.4">
      <c r="A8" s="43">
        <v>6</v>
      </c>
      <c r="B8" s="43" t="s">
        <v>162</v>
      </c>
      <c r="C8" s="24"/>
    </row>
    <row r="9" spans="1:3" x14ac:dyDescent="0.4">
      <c r="A9" s="43">
        <v>7</v>
      </c>
      <c r="B9" s="43" t="s">
        <v>199</v>
      </c>
      <c r="C9" s="40"/>
    </row>
    <row r="10" spans="1:3" x14ac:dyDescent="0.4">
      <c r="A10" s="43">
        <v>8</v>
      </c>
      <c r="B10" s="43" t="s">
        <v>198</v>
      </c>
      <c r="C10" s="45"/>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3"/>
  <sheetViews>
    <sheetView workbookViewId="0">
      <selection activeCell="A2" sqref="A2:G2"/>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3" ht="13" thickBot="1" x14ac:dyDescent="0.45">
      <c r="A1" s="45" t="s">
        <v>96</v>
      </c>
      <c r="B1" s="59">
        <v>21</v>
      </c>
      <c r="C1" s="45">
        <f>MAX($A$3:$A$23)-1</f>
        <v>20</v>
      </c>
    </row>
    <row r="2" spans="1:3" ht="13" thickTop="1" x14ac:dyDescent="0.4">
      <c r="A2" s="47" t="s">
        <v>33</v>
      </c>
      <c r="B2" s="60" t="s">
        <v>34</v>
      </c>
      <c r="C2" s="45" t="s">
        <v>35</v>
      </c>
    </row>
    <row r="3" spans="1:3" x14ac:dyDescent="0.4">
      <c r="A3" s="43">
        <v>1</v>
      </c>
      <c r="B3" s="61" t="s">
        <v>130</v>
      </c>
      <c r="C3" s="41"/>
    </row>
    <row r="4" spans="1:3" x14ac:dyDescent="0.4">
      <c r="A4" s="43">
        <v>2</v>
      </c>
      <c r="B4" s="28" t="s">
        <v>131</v>
      </c>
      <c r="C4" s="43" t="s">
        <v>37</v>
      </c>
    </row>
    <row r="5" spans="1:3" x14ac:dyDescent="0.4">
      <c r="A5" s="43">
        <v>3</v>
      </c>
      <c r="B5" s="28" t="s">
        <v>173</v>
      </c>
      <c r="C5" s="43"/>
    </row>
    <row r="6" spans="1:3" x14ac:dyDescent="0.4">
      <c r="A6" s="43">
        <v>4</v>
      </c>
      <c r="B6" s="28" t="s">
        <v>172</v>
      </c>
      <c r="C6" s="43" t="s">
        <v>37</v>
      </c>
    </row>
    <row r="7" spans="1:3" x14ac:dyDescent="0.4">
      <c r="A7" s="43">
        <v>5</v>
      </c>
      <c r="B7" s="28" t="s">
        <v>189</v>
      </c>
      <c r="C7" s="43"/>
    </row>
    <row r="8" spans="1:3" x14ac:dyDescent="0.4">
      <c r="A8" s="43">
        <v>6</v>
      </c>
      <c r="B8" s="28" t="s">
        <v>188</v>
      </c>
      <c r="C8" s="43" t="s">
        <v>37</v>
      </c>
    </row>
    <row r="9" spans="1:3" ht="25.35" x14ac:dyDescent="0.4">
      <c r="A9" s="43">
        <v>7</v>
      </c>
      <c r="B9" s="28" t="s">
        <v>133</v>
      </c>
      <c r="C9" s="43"/>
    </row>
    <row r="10" spans="1:3" ht="25.35" x14ac:dyDescent="0.4">
      <c r="A10" s="43">
        <v>8</v>
      </c>
      <c r="B10" s="28" t="s">
        <v>132</v>
      </c>
      <c r="C10" s="43"/>
    </row>
    <row r="11" spans="1:3" x14ac:dyDescent="0.4">
      <c r="A11" s="43">
        <v>9</v>
      </c>
      <c r="B11" s="28" t="s">
        <v>134</v>
      </c>
      <c r="C11" s="43"/>
    </row>
    <row r="12" spans="1:3" x14ac:dyDescent="0.4">
      <c r="A12" s="43">
        <v>10</v>
      </c>
      <c r="B12" s="28" t="s">
        <v>135</v>
      </c>
      <c r="C12" s="43"/>
    </row>
    <row r="13" spans="1:3" ht="38" x14ac:dyDescent="0.4">
      <c r="A13" s="43">
        <v>11</v>
      </c>
      <c r="B13" s="28" t="s">
        <v>141</v>
      </c>
      <c r="C13" s="43"/>
    </row>
    <row r="14" spans="1:3" x14ac:dyDescent="0.4">
      <c r="A14" s="43">
        <v>12</v>
      </c>
      <c r="B14" s="28" t="s">
        <v>142</v>
      </c>
      <c r="C14" s="43"/>
    </row>
    <row r="15" spans="1:3" x14ac:dyDescent="0.4">
      <c r="A15" s="43">
        <v>13</v>
      </c>
      <c r="B15" s="28" t="s">
        <v>146</v>
      </c>
      <c r="C15" s="43"/>
    </row>
    <row r="16" spans="1:3" x14ac:dyDescent="0.4">
      <c r="A16" s="43">
        <v>14</v>
      </c>
      <c r="B16" s="28" t="s">
        <v>216</v>
      </c>
      <c r="C16" s="43"/>
    </row>
    <row r="17" spans="1:3" x14ac:dyDescent="0.4">
      <c r="A17" s="43">
        <v>15</v>
      </c>
      <c r="B17" s="28" t="s">
        <v>147</v>
      </c>
      <c r="C17" s="43"/>
    </row>
    <row r="18" spans="1:3" x14ac:dyDescent="0.4">
      <c r="A18" s="43">
        <v>16</v>
      </c>
      <c r="B18" s="28" t="s">
        <v>174</v>
      </c>
      <c r="C18" s="43"/>
    </row>
    <row r="19" spans="1:3" x14ac:dyDescent="0.4">
      <c r="A19" s="43">
        <v>17</v>
      </c>
      <c r="B19" s="28" t="s">
        <v>187</v>
      </c>
      <c r="C19" s="43"/>
    </row>
    <row r="20" spans="1:3" x14ac:dyDescent="0.4">
      <c r="A20" s="43">
        <v>18</v>
      </c>
      <c r="B20" s="28" t="s">
        <v>218</v>
      </c>
      <c r="C20" s="43"/>
    </row>
    <row r="21" spans="1:3" x14ac:dyDescent="0.4">
      <c r="A21" s="43">
        <v>19</v>
      </c>
      <c r="B21" s="28" t="s">
        <v>217</v>
      </c>
      <c r="C21" s="43"/>
    </row>
    <row r="22" spans="1:3" x14ac:dyDescent="0.4">
      <c r="A22" s="43">
        <v>20</v>
      </c>
      <c r="B22" s="43" t="s">
        <v>199</v>
      </c>
      <c r="C22" s="40"/>
    </row>
    <row r="23" spans="1:3" x14ac:dyDescent="0.4">
      <c r="A23" s="43">
        <v>21</v>
      </c>
      <c r="B23" s="43" t="s">
        <v>198</v>
      </c>
      <c r="C23"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85C86-F748-4EF3-909D-7E6456DAF4A6}">
  <dimension ref="A1"/>
  <sheetViews>
    <sheetView workbookViewId="0"/>
  </sheetViews>
  <sheetFormatPr baseColWidth="10" defaultColWidth="11.41015625" defaultRowHeight="14" x14ac:dyDescent="0.45"/>
  <cols>
    <col min="1" max="16384" width="11.41015625" style="67"/>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7"/>
  <sheetViews>
    <sheetView workbookViewId="0">
      <selection activeCell="A2" sqref="A2:G2"/>
    </sheetView>
  </sheetViews>
  <sheetFormatPr baseColWidth="10" defaultColWidth="11.41015625" defaultRowHeight="12.7" x14ac:dyDescent="0.4"/>
  <cols>
    <col min="1" max="1" width="13.1171875" style="37" customWidth="1"/>
    <col min="2" max="2" width="55.1171875" style="37" customWidth="1"/>
    <col min="3" max="16384" width="11.41015625" style="37"/>
  </cols>
  <sheetData>
    <row r="1" spans="1:3" ht="13" thickBot="1" x14ac:dyDescent="0.45">
      <c r="A1" s="45" t="s">
        <v>196</v>
      </c>
      <c r="B1" s="59">
        <v>5</v>
      </c>
      <c r="C1" s="45">
        <f>MAX($A$3:$A$7)-1</f>
        <v>4</v>
      </c>
    </row>
    <row r="2" spans="1:3" ht="13" thickTop="1" x14ac:dyDescent="0.4">
      <c r="A2" s="47" t="s">
        <v>33</v>
      </c>
      <c r="B2" s="60" t="s">
        <v>34</v>
      </c>
      <c r="C2" s="45" t="s">
        <v>35</v>
      </c>
    </row>
    <row r="3" spans="1:3" x14ac:dyDescent="0.4">
      <c r="A3" s="43">
        <v>1</v>
      </c>
      <c r="B3" s="28" t="s">
        <v>200</v>
      </c>
      <c r="C3" s="43"/>
    </row>
    <row r="4" spans="1:3" x14ac:dyDescent="0.4">
      <c r="A4" s="43">
        <v>2</v>
      </c>
      <c r="B4" s="28" t="s">
        <v>201</v>
      </c>
      <c r="C4" s="43" t="s">
        <v>37</v>
      </c>
    </row>
    <row r="5" spans="1:3" x14ac:dyDescent="0.4">
      <c r="A5" s="43">
        <v>3</v>
      </c>
      <c r="B5" s="28" t="s">
        <v>217</v>
      </c>
      <c r="C5" s="43"/>
    </row>
    <row r="6" spans="1:3" x14ac:dyDescent="0.4">
      <c r="A6" s="43">
        <v>4</v>
      </c>
      <c r="B6" s="43" t="s">
        <v>199</v>
      </c>
      <c r="C6" s="40"/>
    </row>
    <row r="7" spans="1:3" x14ac:dyDescent="0.4">
      <c r="A7" s="43">
        <v>5</v>
      </c>
      <c r="B7" s="43" t="s">
        <v>198</v>
      </c>
      <c r="C7" s="45"/>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E09CB-F652-45F4-9E3B-0C0444F7EC28}">
  <dimension ref="A1:C7"/>
  <sheetViews>
    <sheetView workbookViewId="0">
      <selection sqref="A1:C1"/>
    </sheetView>
  </sheetViews>
  <sheetFormatPr baseColWidth="10" defaultColWidth="11.41015625" defaultRowHeight="14" x14ac:dyDescent="0.45"/>
  <cols>
    <col min="1" max="3" width="27.5859375" style="81" customWidth="1"/>
    <col min="4" max="16384" width="11.41015625" style="81"/>
  </cols>
  <sheetData>
    <row r="1" spans="1:3" s="80" customFormat="1" ht="15" x14ac:dyDescent="0.45">
      <c r="A1" s="103" t="s">
        <v>57</v>
      </c>
      <c r="B1" s="103"/>
      <c r="C1" s="103"/>
    </row>
    <row r="2" spans="1:3" s="80" customFormat="1" ht="79.7" customHeight="1" x14ac:dyDescent="0.45">
      <c r="A2" s="101" t="s">
        <v>242</v>
      </c>
      <c r="B2" s="102"/>
      <c r="C2" s="102"/>
    </row>
    <row r="3" spans="1:3" s="80" customFormat="1" ht="66.2" customHeight="1" x14ac:dyDescent="0.45">
      <c r="A3" s="101" t="s">
        <v>71</v>
      </c>
      <c r="B3" s="102"/>
      <c r="C3" s="102"/>
    </row>
    <row r="4" spans="1:3" s="80" customFormat="1" ht="45" customHeight="1" x14ac:dyDescent="0.45">
      <c r="A4" s="101" t="s">
        <v>58</v>
      </c>
      <c r="B4" s="102"/>
      <c r="C4" s="102"/>
    </row>
    <row r="5" spans="1:3" s="80" customFormat="1" ht="45" customHeight="1" x14ac:dyDescent="0.45">
      <c r="A5" s="101" t="s">
        <v>72</v>
      </c>
      <c r="B5" s="101"/>
      <c r="C5" s="101"/>
    </row>
    <row r="6" spans="1:3" s="80" customFormat="1" ht="70.2" customHeight="1" x14ac:dyDescent="0.45">
      <c r="A6" s="101" t="s">
        <v>73</v>
      </c>
      <c r="B6" s="102"/>
      <c r="C6" s="102"/>
    </row>
    <row r="7" spans="1:3" s="80" customFormat="1" ht="65.25" customHeight="1" x14ac:dyDescent="0.45">
      <c r="A7" s="101" t="s">
        <v>243</v>
      </c>
      <c r="B7" s="102"/>
      <c r="C7" s="102"/>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E260B-5D1E-4C07-A8C1-3352B41A2069}">
  <dimension ref="A1:D16"/>
  <sheetViews>
    <sheetView workbookViewId="0"/>
  </sheetViews>
  <sheetFormatPr baseColWidth="10" defaultColWidth="11.41015625" defaultRowHeight="15.35" x14ac:dyDescent="0.5"/>
  <cols>
    <col min="1" max="3" width="27.5859375" style="84" customWidth="1"/>
    <col min="4" max="16384" width="11.41015625" style="84"/>
  </cols>
  <sheetData>
    <row r="1" spans="1:4" s="83" customFormat="1" x14ac:dyDescent="0.45">
      <c r="A1" s="82" t="s">
        <v>10</v>
      </c>
      <c r="B1" s="82"/>
      <c r="C1" s="82"/>
      <c r="D1" s="82"/>
    </row>
    <row r="2" spans="1:4" s="83" customFormat="1" ht="72" customHeight="1" x14ac:dyDescent="0.45">
      <c r="A2" s="105" t="s">
        <v>23</v>
      </c>
      <c r="B2" s="106"/>
      <c r="C2" s="106"/>
    </row>
    <row r="3" spans="1:4" s="83" customFormat="1" ht="59.45" customHeight="1" x14ac:dyDescent="0.45">
      <c r="A3" s="105" t="s">
        <v>24</v>
      </c>
      <c r="B3" s="106"/>
      <c r="C3" s="106"/>
    </row>
    <row r="4" spans="1:4" s="83" customFormat="1" ht="108" customHeight="1" x14ac:dyDescent="0.45">
      <c r="A4" s="105" t="s">
        <v>25</v>
      </c>
      <c r="B4" s="106"/>
      <c r="C4" s="106"/>
    </row>
    <row r="5" spans="1:4" s="83" customFormat="1" ht="154.5" customHeight="1" x14ac:dyDescent="0.45">
      <c r="A5" s="105" t="s">
        <v>26</v>
      </c>
      <c r="B5" s="105"/>
      <c r="C5" s="105"/>
    </row>
    <row r="6" spans="1:4" s="83" customFormat="1" ht="141.94999999999999" customHeight="1" x14ac:dyDescent="0.45">
      <c r="A6" s="105" t="s">
        <v>27</v>
      </c>
      <c r="B6" s="105"/>
      <c r="C6" s="105"/>
    </row>
    <row r="7" spans="1:4" s="83" customFormat="1" ht="195.2" customHeight="1" x14ac:dyDescent="0.45">
      <c r="A7" s="105" t="s">
        <v>244</v>
      </c>
      <c r="B7" s="106"/>
      <c r="C7" s="106"/>
    </row>
    <row r="8" spans="1:4" s="83" customFormat="1" ht="79.7" customHeight="1" x14ac:dyDescent="0.45">
      <c r="A8" s="105" t="s">
        <v>55</v>
      </c>
      <c r="B8" s="106"/>
      <c r="C8" s="106"/>
    </row>
    <row r="9" spans="1:4" x14ac:dyDescent="0.5">
      <c r="A9" s="104"/>
      <c r="B9" s="104"/>
      <c r="C9" s="104"/>
    </row>
    <row r="10" spans="1:4" x14ac:dyDescent="0.5">
      <c r="A10" s="104"/>
      <c r="B10" s="104"/>
      <c r="C10" s="104"/>
    </row>
    <row r="11" spans="1:4" x14ac:dyDescent="0.5">
      <c r="A11" s="104"/>
      <c r="B11" s="104"/>
      <c r="C11" s="104"/>
    </row>
    <row r="12" spans="1:4" x14ac:dyDescent="0.5">
      <c r="A12" s="104"/>
      <c r="B12" s="104"/>
      <c r="C12" s="104"/>
    </row>
    <row r="13" spans="1:4" x14ac:dyDescent="0.5">
      <c r="A13" s="104"/>
      <c r="B13" s="104"/>
      <c r="C13" s="104"/>
    </row>
    <row r="14" spans="1:4" x14ac:dyDescent="0.5">
      <c r="A14" s="104"/>
      <c r="B14" s="104"/>
      <c r="C14" s="104"/>
    </row>
    <row r="15" spans="1:4" x14ac:dyDescent="0.5">
      <c r="A15" s="104"/>
      <c r="B15" s="104"/>
      <c r="C15" s="104"/>
    </row>
    <row r="16" spans="1:4" x14ac:dyDescent="0.5">
      <c r="A16" s="104"/>
      <c r="B16" s="104"/>
      <c r="C16" s="104"/>
    </row>
  </sheetData>
  <sheetProtection algorithmName="SHA-512" hashValue="w3LroHQa9l4cOmMOArNuvjyluoxnqeKUlebmAeUftYJ1neZ931/bWaKAfM3Wk1Lol9gWch971Pa1lyroGjko5w==" saltValue="9dOGLywZfCXPo5RX8Z6vlg=="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E52AC-C0E0-4C6D-A6D1-70EA9565DB6C}">
  <sheetPr>
    <pageSetUpPr fitToPage="1"/>
  </sheetPr>
  <dimension ref="A1:E11"/>
  <sheetViews>
    <sheetView workbookViewId="0">
      <selection sqref="A1:C1"/>
    </sheetView>
  </sheetViews>
  <sheetFormatPr baseColWidth="10" defaultColWidth="11.41015625" defaultRowHeight="15.35" x14ac:dyDescent="0.5"/>
  <cols>
    <col min="1" max="3" width="27.5859375" style="85" customWidth="1"/>
    <col min="4" max="16384" width="11.41015625" style="85"/>
  </cols>
  <sheetData>
    <row r="1" spans="1:5" ht="27.75" customHeight="1" x14ac:dyDescent="0.5">
      <c r="A1" s="107" t="s">
        <v>245</v>
      </c>
      <c r="B1" s="107"/>
      <c r="C1" s="107"/>
    </row>
    <row r="2" spans="1:5" s="86" customFormat="1" ht="100.2" customHeight="1" x14ac:dyDescent="0.45">
      <c r="A2" s="105" t="s">
        <v>246</v>
      </c>
      <c r="B2" s="106"/>
      <c r="C2" s="106"/>
      <c r="E2" s="87"/>
    </row>
    <row r="3" spans="1:5" s="86" customFormat="1" ht="45" customHeight="1" x14ac:dyDescent="0.45">
      <c r="A3" s="105" t="s">
        <v>247</v>
      </c>
      <c r="B3" s="106"/>
      <c r="C3" s="106"/>
      <c r="E3" s="87"/>
    </row>
    <row r="4" spans="1:5" s="86" customFormat="1" ht="66.75" customHeight="1" x14ac:dyDescent="0.45">
      <c r="A4" s="108" t="s">
        <v>248</v>
      </c>
      <c r="B4" s="109"/>
      <c r="C4" s="110"/>
      <c r="E4" s="87"/>
    </row>
    <row r="5" spans="1:5" ht="30.7" x14ac:dyDescent="0.5">
      <c r="A5" s="88" t="s">
        <v>38</v>
      </c>
      <c r="B5" s="88" t="s">
        <v>40</v>
      </c>
    </row>
    <row r="6" spans="1:5" x14ac:dyDescent="0.5">
      <c r="A6" s="89">
        <v>1379</v>
      </c>
      <c r="B6" s="89">
        <v>1380</v>
      </c>
    </row>
    <row r="7" spans="1:5" x14ac:dyDescent="0.5">
      <c r="A7" s="89">
        <v>179.34</v>
      </c>
      <c r="B7" s="89">
        <v>179</v>
      </c>
    </row>
    <row r="8" spans="1:5" x14ac:dyDescent="0.5">
      <c r="A8" s="89">
        <v>80.12</v>
      </c>
      <c r="B8" s="89">
        <v>80.099999999999994</v>
      </c>
    </row>
    <row r="9" spans="1:5" x14ac:dyDescent="0.5">
      <c r="A9" s="89">
        <v>7.8</v>
      </c>
      <c r="B9" s="90">
        <v>7.8</v>
      </c>
    </row>
    <row r="10" spans="1:5" ht="24" hidden="1" customHeight="1" x14ac:dyDescent="0.5">
      <c r="A10" s="111"/>
      <c r="B10" s="112"/>
      <c r="C10" s="112"/>
    </row>
    <row r="11" spans="1:5" x14ac:dyDescent="0.5">
      <c r="A11" s="89">
        <v>7.8320000000000001E-2</v>
      </c>
      <c r="B11" s="91">
        <v>7.8299999999999995E-2</v>
      </c>
    </row>
  </sheetData>
  <sheetProtection algorithmName="SHA-512" hashValue="4L5Z2RoxpIzHEkDvv1bum4kiiOvyIpIZ+IVoxmHamu+QB015ZWn7sjB3uHMFRGDdfZh9LXYYncsJIRfJ3ITx1A==" saltValue="H7Q5Yo989VW6yRPeFEhP5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B8B35-7D08-4F03-944B-026084A8D810}">
  <dimension ref="A1:H20"/>
  <sheetViews>
    <sheetView zoomScaleNormal="100" workbookViewId="0">
      <selection sqref="A1:H1"/>
    </sheetView>
  </sheetViews>
  <sheetFormatPr baseColWidth="10" defaultColWidth="11.41015625" defaultRowHeight="14" x14ac:dyDescent="0.45"/>
  <cols>
    <col min="1" max="8" width="10.5859375" style="93" customWidth="1"/>
    <col min="9" max="256" width="11.41015625" style="93"/>
    <col min="257" max="264" width="10.5859375" style="93" customWidth="1"/>
    <col min="265" max="512" width="11.41015625" style="93"/>
    <col min="513" max="520" width="10.5859375" style="93" customWidth="1"/>
    <col min="521" max="768" width="11.41015625" style="93"/>
    <col min="769" max="776" width="10.5859375" style="93" customWidth="1"/>
    <col min="777" max="1024" width="11.41015625" style="93"/>
    <col min="1025" max="1032" width="10.5859375" style="93" customWidth="1"/>
    <col min="1033" max="1280" width="11.41015625" style="93"/>
    <col min="1281" max="1288" width="10.5859375" style="93" customWidth="1"/>
    <col min="1289" max="1536" width="11.41015625" style="93"/>
    <col min="1537" max="1544" width="10.5859375" style="93" customWidth="1"/>
    <col min="1545" max="1792" width="11.41015625" style="93"/>
    <col min="1793" max="1800" width="10.5859375" style="93" customWidth="1"/>
    <col min="1801" max="2048" width="11.41015625" style="93"/>
    <col min="2049" max="2056" width="10.5859375" style="93" customWidth="1"/>
    <col min="2057" max="2304" width="11.41015625" style="93"/>
    <col min="2305" max="2312" width="10.5859375" style="93" customWidth="1"/>
    <col min="2313" max="2560" width="11.41015625" style="93"/>
    <col min="2561" max="2568" width="10.5859375" style="93" customWidth="1"/>
    <col min="2569" max="2816" width="11.41015625" style="93"/>
    <col min="2817" max="2824" width="10.5859375" style="93" customWidth="1"/>
    <col min="2825" max="3072" width="11.41015625" style="93"/>
    <col min="3073" max="3080" width="10.5859375" style="93" customWidth="1"/>
    <col min="3081" max="3328" width="11.41015625" style="93"/>
    <col min="3329" max="3336" width="10.5859375" style="93" customWidth="1"/>
    <col min="3337" max="3584" width="11.41015625" style="93"/>
    <col min="3585" max="3592" width="10.5859375" style="93" customWidth="1"/>
    <col min="3593" max="3840" width="11.41015625" style="93"/>
    <col min="3841" max="3848" width="10.5859375" style="93" customWidth="1"/>
    <col min="3849" max="4096" width="11.41015625" style="93"/>
    <col min="4097" max="4104" width="10.5859375" style="93" customWidth="1"/>
    <col min="4105" max="4352" width="11.41015625" style="93"/>
    <col min="4353" max="4360" width="10.5859375" style="93" customWidth="1"/>
    <col min="4361" max="4608" width="11.41015625" style="93"/>
    <col min="4609" max="4616" width="10.5859375" style="93" customWidth="1"/>
    <col min="4617" max="4864" width="11.41015625" style="93"/>
    <col min="4865" max="4872" width="10.5859375" style="93" customWidth="1"/>
    <col min="4873" max="5120" width="11.41015625" style="93"/>
    <col min="5121" max="5128" width="10.5859375" style="93" customWidth="1"/>
    <col min="5129" max="5376" width="11.41015625" style="93"/>
    <col min="5377" max="5384" width="10.5859375" style="93" customWidth="1"/>
    <col min="5385" max="5632" width="11.41015625" style="93"/>
    <col min="5633" max="5640" width="10.5859375" style="93" customWidth="1"/>
    <col min="5641" max="5888" width="11.41015625" style="93"/>
    <col min="5889" max="5896" width="10.5859375" style="93" customWidth="1"/>
    <col min="5897" max="6144" width="11.41015625" style="93"/>
    <col min="6145" max="6152" width="10.5859375" style="93" customWidth="1"/>
    <col min="6153" max="6400" width="11.41015625" style="93"/>
    <col min="6401" max="6408" width="10.5859375" style="93" customWidth="1"/>
    <col min="6409" max="6656" width="11.41015625" style="93"/>
    <col min="6657" max="6664" width="10.5859375" style="93" customWidth="1"/>
    <col min="6665" max="6912" width="11.41015625" style="93"/>
    <col min="6913" max="6920" width="10.5859375" style="93" customWidth="1"/>
    <col min="6921" max="7168" width="11.41015625" style="93"/>
    <col min="7169" max="7176" width="10.5859375" style="93" customWidth="1"/>
    <col min="7177" max="7424" width="11.41015625" style="93"/>
    <col min="7425" max="7432" width="10.5859375" style="93" customWidth="1"/>
    <col min="7433" max="7680" width="11.41015625" style="93"/>
    <col min="7681" max="7688" width="10.5859375" style="93" customWidth="1"/>
    <col min="7689" max="7936" width="11.41015625" style="93"/>
    <col min="7937" max="7944" width="10.5859375" style="93" customWidth="1"/>
    <col min="7945" max="8192" width="11.41015625" style="93"/>
    <col min="8193" max="8200" width="10.5859375" style="93" customWidth="1"/>
    <col min="8201" max="8448" width="11.41015625" style="93"/>
    <col min="8449" max="8456" width="10.5859375" style="93" customWidth="1"/>
    <col min="8457" max="8704" width="11.41015625" style="93"/>
    <col min="8705" max="8712" width="10.5859375" style="93" customWidth="1"/>
    <col min="8713" max="8960" width="11.41015625" style="93"/>
    <col min="8961" max="8968" width="10.5859375" style="93" customWidth="1"/>
    <col min="8969" max="9216" width="11.41015625" style="93"/>
    <col min="9217" max="9224" width="10.5859375" style="93" customWidth="1"/>
    <col min="9225" max="9472" width="11.41015625" style="93"/>
    <col min="9473" max="9480" width="10.5859375" style="93" customWidth="1"/>
    <col min="9481" max="9728" width="11.41015625" style="93"/>
    <col min="9729" max="9736" width="10.5859375" style="93" customWidth="1"/>
    <col min="9737" max="9984" width="11.41015625" style="93"/>
    <col min="9985" max="9992" width="10.5859375" style="93" customWidth="1"/>
    <col min="9993" max="10240" width="11.41015625" style="93"/>
    <col min="10241" max="10248" width="10.5859375" style="93" customWidth="1"/>
    <col min="10249" max="10496" width="11.41015625" style="93"/>
    <col min="10497" max="10504" width="10.5859375" style="93" customWidth="1"/>
    <col min="10505" max="10752" width="11.41015625" style="93"/>
    <col min="10753" max="10760" width="10.5859375" style="93" customWidth="1"/>
    <col min="10761" max="11008" width="11.41015625" style="93"/>
    <col min="11009" max="11016" width="10.5859375" style="93" customWidth="1"/>
    <col min="11017" max="11264" width="11.41015625" style="93"/>
    <col min="11265" max="11272" width="10.5859375" style="93" customWidth="1"/>
    <col min="11273" max="11520" width="11.41015625" style="93"/>
    <col min="11521" max="11528" width="10.5859375" style="93" customWidth="1"/>
    <col min="11529" max="11776" width="11.41015625" style="93"/>
    <col min="11777" max="11784" width="10.5859375" style="93" customWidth="1"/>
    <col min="11785" max="12032" width="11.41015625" style="93"/>
    <col min="12033" max="12040" width="10.5859375" style="93" customWidth="1"/>
    <col min="12041" max="12288" width="11.41015625" style="93"/>
    <col min="12289" max="12296" width="10.5859375" style="93" customWidth="1"/>
    <col min="12297" max="12544" width="11.41015625" style="93"/>
    <col min="12545" max="12552" width="10.5859375" style="93" customWidth="1"/>
    <col min="12553" max="12800" width="11.41015625" style="93"/>
    <col min="12801" max="12808" width="10.5859375" style="93" customWidth="1"/>
    <col min="12809" max="13056" width="11.41015625" style="93"/>
    <col min="13057" max="13064" width="10.5859375" style="93" customWidth="1"/>
    <col min="13065" max="13312" width="11.41015625" style="93"/>
    <col min="13313" max="13320" width="10.5859375" style="93" customWidth="1"/>
    <col min="13321" max="13568" width="11.41015625" style="93"/>
    <col min="13569" max="13576" width="10.5859375" style="93" customWidth="1"/>
    <col min="13577" max="13824" width="11.41015625" style="93"/>
    <col min="13825" max="13832" width="10.5859375" style="93" customWidth="1"/>
    <col min="13833" max="14080" width="11.41015625" style="93"/>
    <col min="14081" max="14088" width="10.5859375" style="93" customWidth="1"/>
    <col min="14089" max="14336" width="11.41015625" style="93"/>
    <col min="14337" max="14344" width="10.5859375" style="93" customWidth="1"/>
    <col min="14345" max="14592" width="11.41015625" style="93"/>
    <col min="14593" max="14600" width="10.5859375" style="93" customWidth="1"/>
    <col min="14601" max="14848" width="11.41015625" style="93"/>
    <col min="14849" max="14856" width="10.5859375" style="93" customWidth="1"/>
    <col min="14857" max="15104" width="11.41015625" style="93"/>
    <col min="15105" max="15112" width="10.5859375" style="93" customWidth="1"/>
    <col min="15113" max="15360" width="11.41015625" style="93"/>
    <col min="15361" max="15368" width="10.5859375" style="93" customWidth="1"/>
    <col min="15369" max="15616" width="11.41015625" style="93"/>
    <col min="15617" max="15624" width="10.5859375" style="93" customWidth="1"/>
    <col min="15625" max="15872" width="11.41015625" style="93"/>
    <col min="15873" max="15880" width="10.5859375" style="93" customWidth="1"/>
    <col min="15881" max="16128" width="11.41015625" style="93"/>
    <col min="16129" max="16136" width="10.5859375" style="93" customWidth="1"/>
    <col min="16137" max="16384" width="11.41015625" style="93"/>
  </cols>
  <sheetData>
    <row r="1" spans="1:8" s="92" customFormat="1" ht="20.100000000000001" customHeight="1" x14ac:dyDescent="0.45">
      <c r="A1" s="116" t="s">
        <v>202</v>
      </c>
      <c r="B1" s="116"/>
      <c r="C1" s="116"/>
      <c r="D1" s="116"/>
      <c r="E1" s="116"/>
      <c r="F1" s="116"/>
      <c r="G1" s="116"/>
      <c r="H1" s="116"/>
    </row>
    <row r="2" spans="1:8" s="92" customFormat="1" ht="43.5" customHeight="1" x14ac:dyDescent="0.45">
      <c r="A2" s="114" t="s">
        <v>203</v>
      </c>
      <c r="B2" s="114"/>
      <c r="C2" s="114"/>
      <c r="D2" s="114"/>
      <c r="E2" s="114"/>
      <c r="F2" s="114"/>
      <c r="G2" s="114"/>
      <c r="H2" s="114"/>
    </row>
    <row r="3" spans="1:8" s="92" customFormat="1" ht="35.1" customHeight="1" x14ac:dyDescent="0.45">
      <c r="A3" s="114" t="s">
        <v>204</v>
      </c>
      <c r="B3" s="114"/>
      <c r="C3" s="114"/>
      <c r="D3" s="114"/>
      <c r="E3" s="114"/>
      <c r="F3" s="114"/>
      <c r="G3" s="114"/>
      <c r="H3" s="114"/>
    </row>
    <row r="4" spans="1:8" s="92" customFormat="1" ht="99.75" customHeight="1" x14ac:dyDescent="0.45">
      <c r="A4" s="114" t="s">
        <v>249</v>
      </c>
      <c r="B4" s="114"/>
      <c r="C4" s="114"/>
      <c r="D4" s="114"/>
      <c r="E4" s="114"/>
      <c r="F4" s="114"/>
      <c r="G4" s="114"/>
      <c r="H4" s="114"/>
    </row>
    <row r="5" spans="1:8" s="92" customFormat="1" ht="53.1" customHeight="1" x14ac:dyDescent="0.45">
      <c r="A5" s="114" t="s">
        <v>205</v>
      </c>
      <c r="B5" s="114"/>
      <c r="C5" s="114"/>
      <c r="D5" s="114"/>
      <c r="E5" s="114"/>
      <c r="F5" s="114"/>
      <c r="G5" s="114"/>
      <c r="H5" s="114"/>
    </row>
    <row r="6" spans="1:8" s="92" customFormat="1" ht="35.1" customHeight="1" x14ac:dyDescent="0.45">
      <c r="A6" s="114" t="s">
        <v>206</v>
      </c>
      <c r="B6" s="114"/>
      <c r="C6" s="114"/>
      <c r="D6" s="114"/>
      <c r="E6" s="114"/>
      <c r="F6" s="114"/>
      <c r="G6" s="114"/>
      <c r="H6" s="114"/>
    </row>
    <row r="7" spans="1:8" s="92" customFormat="1" ht="88.35" customHeight="1" x14ac:dyDescent="0.45">
      <c r="A7" s="114" t="s">
        <v>207</v>
      </c>
      <c r="B7" s="114"/>
      <c r="C7" s="114"/>
      <c r="D7" s="114"/>
      <c r="E7" s="114"/>
      <c r="F7" s="114"/>
      <c r="G7" s="114"/>
      <c r="H7" s="114"/>
    </row>
    <row r="8" spans="1:8" s="92" customFormat="1" ht="88.35" customHeight="1" x14ac:dyDescent="0.45">
      <c r="A8" s="114" t="s">
        <v>208</v>
      </c>
      <c r="B8" s="114"/>
      <c r="C8" s="114"/>
      <c r="D8" s="114"/>
      <c r="E8" s="114"/>
      <c r="F8" s="114"/>
      <c r="G8" s="114"/>
      <c r="H8" s="114"/>
    </row>
    <row r="9" spans="1:8" s="92" customFormat="1" ht="70.349999999999994" customHeight="1" x14ac:dyDescent="0.45">
      <c r="A9" s="114" t="s">
        <v>250</v>
      </c>
      <c r="B9" s="114"/>
      <c r="C9" s="114"/>
      <c r="D9" s="114"/>
      <c r="E9" s="114"/>
      <c r="F9" s="114"/>
      <c r="G9" s="114"/>
      <c r="H9" s="114"/>
    </row>
    <row r="10" spans="1:8" s="92" customFormat="1" ht="53.1" customHeight="1" x14ac:dyDescent="0.45">
      <c r="A10" s="114" t="s">
        <v>209</v>
      </c>
      <c r="B10" s="114"/>
      <c r="C10" s="114"/>
      <c r="D10" s="114"/>
      <c r="E10" s="114"/>
      <c r="F10" s="114"/>
      <c r="G10" s="114"/>
      <c r="H10" s="114"/>
    </row>
    <row r="11" spans="1:8" s="92" customFormat="1" ht="122.7" customHeight="1" x14ac:dyDescent="0.45">
      <c r="A11" s="115" t="s">
        <v>251</v>
      </c>
      <c r="B11" s="114"/>
      <c r="C11" s="114"/>
      <c r="D11" s="114"/>
      <c r="E11" s="114"/>
      <c r="F11" s="114"/>
      <c r="G11" s="114"/>
      <c r="H11" s="114"/>
    </row>
    <row r="12" spans="1:8" s="92" customFormat="1" ht="35.1" customHeight="1" x14ac:dyDescent="0.45">
      <c r="A12" s="114" t="s">
        <v>210</v>
      </c>
      <c r="B12" s="114"/>
      <c r="C12" s="114"/>
      <c r="D12" s="114"/>
      <c r="E12" s="114"/>
      <c r="F12" s="114"/>
      <c r="G12" s="114"/>
      <c r="H12" s="114"/>
    </row>
    <row r="13" spans="1:8" s="92" customFormat="1" ht="97.35" customHeight="1" x14ac:dyDescent="0.45">
      <c r="A13" s="114" t="s">
        <v>211</v>
      </c>
      <c r="B13" s="114"/>
      <c r="C13" s="114"/>
      <c r="D13" s="114"/>
      <c r="E13" s="114"/>
      <c r="F13" s="114"/>
      <c r="G13" s="114"/>
      <c r="H13" s="114"/>
    </row>
    <row r="14" spans="1:8" s="92" customFormat="1" ht="97.35" customHeight="1" x14ac:dyDescent="0.45">
      <c r="A14" s="114" t="s">
        <v>212</v>
      </c>
      <c r="B14" s="114"/>
      <c r="C14" s="114"/>
      <c r="D14" s="114"/>
      <c r="E14" s="114"/>
      <c r="F14" s="114"/>
      <c r="G14" s="114"/>
      <c r="H14" s="114"/>
    </row>
    <row r="15" spans="1:8" s="92" customFormat="1" ht="20.100000000000001" customHeight="1" x14ac:dyDescent="0.45">
      <c r="A15" s="114" t="s">
        <v>213</v>
      </c>
      <c r="B15" s="114"/>
      <c r="C15" s="114"/>
      <c r="D15" s="114"/>
      <c r="E15" s="114"/>
      <c r="F15" s="114"/>
      <c r="G15" s="114"/>
      <c r="H15" s="114"/>
    </row>
    <row r="16" spans="1:8" x14ac:dyDescent="0.45">
      <c r="A16" s="113"/>
      <c r="B16" s="113"/>
      <c r="C16" s="113"/>
      <c r="D16" s="113"/>
      <c r="E16" s="113"/>
      <c r="F16" s="113"/>
      <c r="G16" s="113"/>
      <c r="H16" s="113"/>
    </row>
    <row r="17" spans="1:8" x14ac:dyDescent="0.45">
      <c r="A17" s="113"/>
      <c r="B17" s="113"/>
      <c r="C17" s="113"/>
      <c r="D17" s="113"/>
      <c r="E17" s="113"/>
      <c r="F17" s="113"/>
      <c r="G17" s="113"/>
      <c r="H17" s="113"/>
    </row>
    <row r="18" spans="1:8" x14ac:dyDescent="0.45">
      <c r="A18" s="113"/>
      <c r="B18" s="113"/>
      <c r="C18" s="113"/>
      <c r="D18" s="113"/>
      <c r="E18" s="113"/>
      <c r="F18" s="113"/>
      <c r="G18" s="113"/>
      <c r="H18" s="113"/>
    </row>
    <row r="19" spans="1:8" x14ac:dyDescent="0.45">
      <c r="A19" s="113"/>
      <c r="B19" s="113"/>
      <c r="C19" s="113"/>
      <c r="D19" s="113"/>
      <c r="E19" s="113"/>
      <c r="F19" s="113"/>
      <c r="G19" s="113"/>
      <c r="H19" s="113"/>
    </row>
    <row r="20" spans="1:8" x14ac:dyDescent="0.45">
      <c r="A20" s="113"/>
      <c r="B20" s="113"/>
      <c r="C20" s="113"/>
      <c r="D20" s="113"/>
      <c r="E20" s="113"/>
      <c r="F20" s="113"/>
      <c r="G20" s="113"/>
      <c r="H20" s="113"/>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0" bestFit="1" customWidth="1"/>
    <col min="2" max="2" width="39" style="30" customWidth="1"/>
    <col min="3" max="16384" width="11.41015625" style="30"/>
  </cols>
  <sheetData>
    <row r="1" spans="1:7" ht="20.100000000000001" customHeight="1" x14ac:dyDescent="0.45">
      <c r="A1" s="29" t="s">
        <v>48</v>
      </c>
      <c r="C1" s="31" t="s">
        <v>49</v>
      </c>
    </row>
    <row r="2" spans="1:7" ht="20.100000000000001" customHeight="1" x14ac:dyDescent="0.45">
      <c r="A2" s="30" t="s">
        <v>50</v>
      </c>
      <c r="B2" s="32"/>
      <c r="C2" s="30" t="s">
        <v>50</v>
      </c>
    </row>
    <row r="3" spans="1:7" ht="20.100000000000001" customHeight="1" x14ac:dyDescent="0.45">
      <c r="A3" s="30" t="s">
        <v>51</v>
      </c>
      <c r="B3" s="64"/>
      <c r="C3" s="30" t="s">
        <v>52</v>
      </c>
    </row>
    <row r="4" spans="1:7" ht="20.100000000000001" customHeight="1" x14ac:dyDescent="0.45">
      <c r="A4" s="30" t="s">
        <v>53</v>
      </c>
      <c r="B4" s="32"/>
      <c r="C4" s="30" t="s">
        <v>54</v>
      </c>
    </row>
    <row r="5" spans="1:7" ht="10" customHeight="1" x14ac:dyDescent="0.45"/>
    <row r="6" spans="1:7" ht="60" customHeight="1" x14ac:dyDescent="0.45">
      <c r="A6" s="120" t="s">
        <v>239</v>
      </c>
      <c r="B6" s="121"/>
      <c r="C6" s="121"/>
      <c r="D6" s="121"/>
      <c r="E6" s="121"/>
      <c r="F6" s="121"/>
      <c r="G6" s="121"/>
    </row>
    <row r="7" spans="1:7" ht="15" customHeight="1" x14ac:dyDescent="0.45">
      <c r="A7" s="69"/>
      <c r="B7" s="69"/>
      <c r="C7" s="69"/>
      <c r="D7" s="69"/>
      <c r="E7" s="69"/>
      <c r="F7" s="69"/>
      <c r="G7" s="69"/>
    </row>
    <row r="8" spans="1:7" ht="60" customHeight="1" x14ac:dyDescent="0.45">
      <c r="A8" s="120" t="s">
        <v>240</v>
      </c>
      <c r="B8" s="121"/>
      <c r="C8" s="121"/>
      <c r="D8" s="121"/>
      <c r="E8" s="121"/>
      <c r="F8" s="121"/>
      <c r="G8" s="121"/>
    </row>
    <row r="9" spans="1:7" ht="10" customHeight="1" x14ac:dyDescent="0.45">
      <c r="A9" s="70"/>
      <c r="B9" s="70"/>
      <c r="C9" s="70"/>
      <c r="D9" s="70"/>
      <c r="E9" s="70"/>
      <c r="F9" s="70"/>
      <c r="G9" s="70"/>
    </row>
    <row r="10" spans="1:7" ht="45" customHeight="1" x14ac:dyDescent="0.45">
      <c r="A10" s="117" t="s">
        <v>224</v>
      </c>
      <c r="B10" s="117"/>
      <c r="C10" s="117"/>
      <c r="D10" s="117"/>
      <c r="E10" s="117"/>
      <c r="F10" s="117"/>
      <c r="G10" s="117"/>
    </row>
    <row r="11" spans="1:7" ht="75" customHeight="1" x14ac:dyDescent="0.45">
      <c r="A11" s="122" t="s">
        <v>241</v>
      </c>
      <c r="B11" s="122"/>
      <c r="C11" s="122"/>
      <c r="D11" s="122"/>
      <c r="E11" s="122"/>
      <c r="F11" s="122"/>
      <c r="G11" s="122"/>
    </row>
    <row r="12" spans="1:7" ht="45" customHeight="1" x14ac:dyDescent="0.45">
      <c r="A12" s="117" t="s">
        <v>154</v>
      </c>
      <c r="B12" s="117"/>
      <c r="C12" s="118" t="s">
        <v>155</v>
      </c>
      <c r="D12" s="118"/>
      <c r="E12" s="118"/>
      <c r="F12" s="118"/>
      <c r="G12" s="71"/>
    </row>
    <row r="13" spans="1:7" ht="10" hidden="1" customHeight="1" x14ac:dyDescent="0.45">
      <c r="A13" s="62"/>
      <c r="B13" s="62"/>
      <c r="C13" s="63"/>
      <c r="D13" s="63"/>
      <c r="E13" s="63"/>
      <c r="F13" s="63"/>
      <c r="G13" s="63"/>
    </row>
    <row r="14" spans="1:7" ht="10" customHeight="1" x14ac:dyDescent="0.45"/>
    <row r="15" spans="1:7" x14ac:dyDescent="0.45">
      <c r="A15" s="30" t="s">
        <v>60</v>
      </c>
      <c r="B15" s="64"/>
      <c r="C15" s="119" t="s">
        <v>75</v>
      </c>
      <c r="D15" s="119"/>
      <c r="E15" s="119"/>
    </row>
    <row r="16" spans="1:7" x14ac:dyDescent="0.45">
      <c r="A16" s="30" t="s">
        <v>61</v>
      </c>
      <c r="B16" s="33" t="str">
        <f>IF(ISBLANK(B15),"",IF(B3=B15,"Kontrolle erfolgreich - check ok","FEHLER - ERROR"))</f>
        <v/>
      </c>
      <c r="C16" s="30" t="s">
        <v>76</v>
      </c>
    </row>
    <row r="17" spans="2:2" x14ac:dyDescent="0.45">
      <c r="B17" s="33" t="str">
        <f>IF(ISBLANK(B15),"",IF(ISERROR(FIND("@",B15,1)),"keine gültige eMail-Adresse",IF((VALUE(FIND("@",B15,1))&gt;1),"","keine gültige eMail-Adresse!")))</f>
        <v/>
      </c>
    </row>
    <row r="18" spans="2:2" x14ac:dyDescent="0.45">
      <c r="B18" s="33" t="str">
        <f>IF(ISBLANK(B15),"",IF(ISERROR(FIND("@",B15,1)),"no valid eMail-adress",IF((VALUE(FIND("@",B15,1))&gt;1),"","no valid eMail-address!")))</f>
        <v/>
      </c>
    </row>
    <row r="19" spans="2:2" x14ac:dyDescent="0.45">
      <c r="B19" s="30" t="str">
        <f>IF(ISBLANK(B15),"",IF(ISERROR(FIND("; ",B15,1)),"",IF((VALUE(FIND("; ",B15,1))&gt;8),"","Achtung - die zweite eMail-Adresse wurde nicht korrekt eingegeben")))</f>
        <v/>
      </c>
    </row>
  </sheetData>
  <sheetProtection algorithmName="SHA-512" hashValue="+wSL62lXgwTt6Oy5VjvEqj9/S3RWwugQy/GFRJ/HoUlFl/i56O/4fKz4u+7dRMMRZIxNJVSQheK9i/YG8KcNhw==" saltValue="GWz5i4QY+mh9mlNQC9UcY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workbookViewId="0">
      <selection activeCell="B9" sqref="B9"/>
    </sheetView>
  </sheetViews>
  <sheetFormatPr baseColWidth="10" defaultRowHeight="14" x14ac:dyDescent="0.45"/>
  <cols>
    <col min="1" max="1" width="39.4101562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4</v>
      </c>
      <c r="B2" s="3" t="str">
        <f>IF(ISNUMBER(VALUE(Ergebnisse!G2)),IF(VALUE(Ergebnisse!G2)&gt;0,VALUE(Ergebnisse!G2),""),"")</f>
        <v/>
      </c>
    </row>
    <row r="3" spans="1:7" x14ac:dyDescent="0.45">
      <c r="A3" t="s">
        <v>12</v>
      </c>
      <c r="B3" s="25" t="s">
        <v>91</v>
      </c>
      <c r="D3" t="s">
        <v>17</v>
      </c>
    </row>
    <row r="4" spans="1:7" x14ac:dyDescent="0.45">
      <c r="A4" t="s">
        <v>13</v>
      </c>
      <c r="B4" s="3">
        <f>YEAR(Ergebnisse!E5)</f>
        <v>2023</v>
      </c>
      <c r="D4" s="4">
        <v>2</v>
      </c>
    </row>
    <row r="5" spans="1:7" x14ac:dyDescent="0.45">
      <c r="A5" t="s">
        <v>14</v>
      </c>
      <c r="B5" s="3" t="str">
        <f>D8</f>
        <v>N</v>
      </c>
      <c r="D5" t="str">
        <f>IF(D4=2,"N","J")</f>
        <v>N</v>
      </c>
      <c r="F5">
        <v>1</v>
      </c>
      <c r="G5" s="39" t="s">
        <v>65</v>
      </c>
    </row>
    <row r="6" spans="1:7" x14ac:dyDescent="0.45">
      <c r="A6" t="s">
        <v>39</v>
      </c>
      <c r="B6" s="3">
        <f>Ergebnisse!G3</f>
        <v>1</v>
      </c>
      <c r="F6">
        <v>2</v>
      </c>
      <c r="G6" s="39" t="s">
        <v>66</v>
      </c>
    </row>
    <row r="7" spans="1:7" x14ac:dyDescent="0.45">
      <c r="A7" t="s">
        <v>42</v>
      </c>
      <c r="B7" s="27">
        <f>Ergebnisse!E5</f>
        <v>45277</v>
      </c>
    </row>
    <row r="8" spans="1:7" x14ac:dyDescent="0.45">
      <c r="A8" t="s">
        <v>15</v>
      </c>
      <c r="B8" s="3">
        <v>10</v>
      </c>
      <c r="D8" t="str">
        <f>LEFT(D5,1)</f>
        <v>N</v>
      </c>
    </row>
    <row r="9" spans="1:7" x14ac:dyDescent="0.45">
      <c r="A9" t="s">
        <v>16</v>
      </c>
      <c r="B9" s="3">
        <v>2</v>
      </c>
    </row>
    <row r="10" spans="1:7" x14ac:dyDescent="0.45">
      <c r="A10" t="s">
        <v>225</v>
      </c>
      <c r="B10" s="73">
        <f>Kontakt!B2</f>
        <v>0</v>
      </c>
    </row>
    <row r="11" spans="1:7" x14ac:dyDescent="0.45">
      <c r="A11" t="s">
        <v>226</v>
      </c>
      <c r="B11" s="3">
        <f>IF(Kontakt!B3=Kontakt!B15,Kontakt!B3,0)</f>
        <v>0</v>
      </c>
    </row>
    <row r="12" spans="1:7" x14ac:dyDescent="0.45">
      <c r="A12" s="39" t="s">
        <v>227</v>
      </c>
      <c r="B12" s="3">
        <v>1</v>
      </c>
    </row>
    <row r="13" spans="1:7" x14ac:dyDescent="0.45">
      <c r="A13" t="s">
        <v>20</v>
      </c>
      <c r="B13" s="2" t="str">
        <f>Ergebnisse!A19</f>
        <v>Wasser</v>
      </c>
      <c r="C13" s="2" t="str">
        <f>Ergebnisse!B19</f>
        <v>g/100 g Probe</v>
      </c>
    </row>
    <row r="14" spans="1:7" x14ac:dyDescent="0.45">
      <c r="A14" t="s">
        <v>21</v>
      </c>
      <c r="B14" s="2" t="str">
        <f>Ergebnisse!A20</f>
        <v>Asche</v>
      </c>
      <c r="C14" s="2" t="str">
        <f>Ergebnisse!B20</f>
        <v>g/100 g Probe</v>
      </c>
    </row>
    <row r="15" spans="1:7" x14ac:dyDescent="0.45">
      <c r="A15" t="s">
        <v>22</v>
      </c>
      <c r="B15" s="2" t="str">
        <f>Ergebnisse!A21</f>
        <v>pH-Wert</v>
      </c>
      <c r="C15" s="2" t="str">
        <f>Ergebnisse!B21</f>
        <v>ohne</v>
      </c>
    </row>
    <row r="16" spans="1:7" x14ac:dyDescent="0.45">
      <c r="A16" t="s">
        <v>28</v>
      </c>
      <c r="B16" s="2" t="str">
        <f>Ergebnisse!A22</f>
        <v>Säuregrad 7 (Titration bis pH 7,0)</v>
      </c>
      <c r="C16" s="2" t="str">
        <f>Ergebnisse!B22</f>
        <v>mmol/kg TM</v>
      </c>
    </row>
    <row r="17" spans="1:3" x14ac:dyDescent="0.45">
      <c r="A17" t="s">
        <v>29</v>
      </c>
      <c r="B17" s="2" t="str">
        <f>Ergebnisse!A23</f>
        <v>Wasserlöslicher Extraktanteil</v>
      </c>
      <c r="C17" s="2" t="str">
        <f>Ergebnisse!B23</f>
        <v>g/100 g TM</v>
      </c>
    </row>
    <row r="18" spans="1:3" x14ac:dyDescent="0.45">
      <c r="A18" t="s">
        <v>30</v>
      </c>
      <c r="B18" s="2" t="str">
        <f>Ergebnisse!A24</f>
        <v>Coffein</v>
      </c>
      <c r="C18" s="2" t="str">
        <f>Ergebnisse!B24</f>
        <v>g/100 g Probe</v>
      </c>
    </row>
    <row r="19" spans="1:3" x14ac:dyDescent="0.45">
      <c r="A19" t="s">
        <v>31</v>
      </c>
      <c r="B19" s="2" t="str">
        <f>Ergebnisse!A25</f>
        <v>Chlorogensäuren,
Summe von 6 Analyten (A)</v>
      </c>
      <c r="C19" s="2" t="str">
        <f>Ergebnisse!B25</f>
        <v>g/100 g TM</v>
      </c>
    </row>
    <row r="20" spans="1:3" x14ac:dyDescent="0.45">
      <c r="A20" t="s">
        <v>32</v>
      </c>
      <c r="B20" s="2" t="str">
        <f>Ergebnisse!A26</f>
        <v>Chlorogensäuren,
Summe von 11 Analyten (B)</v>
      </c>
      <c r="C20" s="2" t="str">
        <f>Ergebnisse!B26</f>
        <v>g/100 g TM</v>
      </c>
    </row>
    <row r="21" spans="1:3" x14ac:dyDescent="0.45">
      <c r="A21" t="s">
        <v>181</v>
      </c>
      <c r="B21" s="2" t="str">
        <f>Ergebnisse!A27</f>
        <v>Acrylamid</v>
      </c>
      <c r="C21" s="2" t="str">
        <f>Ergebnisse!B27</f>
        <v>µg/kg Probe</v>
      </c>
    </row>
    <row r="22" spans="1:3" x14ac:dyDescent="0.45">
      <c r="A22" t="s">
        <v>214</v>
      </c>
      <c r="B22" s="2" t="str">
        <f>Ergebnisse!A28</f>
        <v>16-O-Methylcafestol</v>
      </c>
      <c r="C22" s="2" t="str">
        <f>Ergebnisse!B28</f>
        <v>mg/kg Probe</v>
      </c>
    </row>
  </sheetData>
  <sheetProtection algorithmName="SHA-512" hashValue="5vA18J0viTgX4CmrALXAw+SfoUzwoswrAxB6V498fejBBr1Uw1bAvpM1yPCN0VGZPYNzbnnV+pMLJGeEhuUTrA==" saltValue="+18kaZL+kOM7WknCN3QOyw=="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1"/>
  <sheetViews>
    <sheetView zoomScale="115" zoomScaleNormal="115" workbookViewId="0"/>
  </sheetViews>
  <sheetFormatPr baseColWidth="10" defaultColWidth="11.41015625" defaultRowHeight="14" x14ac:dyDescent="0.45"/>
  <cols>
    <col min="1" max="1" width="36.87890625" style="9" customWidth="1"/>
    <col min="2" max="2" width="17.3515625" style="9" customWidth="1"/>
    <col min="3" max="3" width="13" style="9" bestFit="1" customWidth="1"/>
    <col min="4" max="5" width="15.64453125" style="9" customWidth="1"/>
    <col min="6" max="6" width="13.3515625" style="9" customWidth="1"/>
    <col min="7" max="7" width="14.64453125" style="9" customWidth="1"/>
    <col min="8" max="8" width="8.64453125" style="9" customWidth="1"/>
    <col min="9" max="9" width="3.64453125" style="9" customWidth="1"/>
    <col min="10" max="10" width="11.64453125" style="9" customWidth="1"/>
    <col min="11" max="16384" width="11.41015625" style="9"/>
  </cols>
  <sheetData>
    <row r="1" spans="1:8" ht="21.95" customHeight="1" x14ac:dyDescent="0.65">
      <c r="A1" s="5" t="s">
        <v>0</v>
      </c>
      <c r="B1" s="6"/>
      <c r="E1" s="7" t="s">
        <v>3</v>
      </c>
      <c r="F1" s="8"/>
      <c r="G1" s="68" t="s">
        <v>219</v>
      </c>
    </row>
    <row r="2" spans="1:8" ht="21.95" customHeight="1" x14ac:dyDescent="0.65">
      <c r="A2" s="5" t="s">
        <v>144</v>
      </c>
      <c r="B2" s="6"/>
      <c r="E2" s="7" t="s">
        <v>4</v>
      </c>
      <c r="F2" s="8"/>
      <c r="G2" s="68" t="s">
        <v>219</v>
      </c>
    </row>
    <row r="3" spans="1:8" ht="21.95" customHeight="1" x14ac:dyDescent="0.65">
      <c r="A3" s="5"/>
      <c r="B3" s="6"/>
      <c r="E3" s="131" t="s">
        <v>56</v>
      </c>
      <c r="F3" s="131"/>
      <c r="G3" s="34">
        <v>1</v>
      </c>
      <c r="H3" s="9" t="s">
        <v>254</v>
      </c>
    </row>
    <row r="4" spans="1:8" ht="21.95" customHeight="1" x14ac:dyDescent="0.55000000000000004">
      <c r="A4" s="7" t="s">
        <v>9</v>
      </c>
      <c r="B4" s="135" t="s">
        <v>5</v>
      </c>
      <c r="C4" s="135"/>
      <c r="E4" s="35"/>
      <c r="F4" s="35" t="str">
        <f>IF(G1="?","",IF(ISNUMBER(VALUE(G1)),"","Bitte nur Ziffern eingeben (numbers only)"))</f>
        <v/>
      </c>
      <c r="G4" s="23"/>
      <c r="H4" s="10"/>
    </row>
    <row r="5" spans="1:8" ht="21.95" customHeight="1" x14ac:dyDescent="0.55000000000000004">
      <c r="A5" s="10" t="s">
        <v>64</v>
      </c>
      <c r="E5" s="72">
        <v>45277</v>
      </c>
      <c r="F5" s="35" t="str">
        <f>IF(G2="?","",IF(ISNUMBER(VALUE(G2)),"","Bitte nur Ziffern eingeben (numbers only)"))</f>
        <v/>
      </c>
      <c r="G5" s="8"/>
      <c r="H5" s="10"/>
    </row>
    <row r="6" spans="1:8" ht="12.2" customHeight="1" x14ac:dyDescent="0.45"/>
    <row r="7" spans="1:8" s="12" customFormat="1" ht="39.950000000000003" customHeight="1" x14ac:dyDescent="0.45">
      <c r="A7" s="132" t="s">
        <v>67</v>
      </c>
      <c r="B7" s="132"/>
      <c r="C7" s="132"/>
      <c r="D7" s="132"/>
      <c r="E7" s="132"/>
      <c r="F7" s="132"/>
      <c r="G7" s="132"/>
    </row>
    <row r="8" spans="1:8" s="12" customFormat="1" ht="39.950000000000003" customHeight="1" x14ac:dyDescent="0.45">
      <c r="A8" s="132" t="s">
        <v>252</v>
      </c>
      <c r="B8" s="132"/>
      <c r="C8" s="132"/>
      <c r="D8" s="132"/>
      <c r="E8" s="132"/>
      <c r="F8" s="132"/>
      <c r="G8" s="132"/>
    </row>
    <row r="9" spans="1:8" s="12" customFormat="1" ht="39.950000000000003" customHeight="1" x14ac:dyDescent="0.45">
      <c r="A9" s="133" t="s">
        <v>68</v>
      </c>
      <c r="B9" s="134"/>
      <c r="C9" s="134"/>
      <c r="D9" s="134"/>
      <c r="E9" s="134"/>
      <c r="F9" s="134"/>
      <c r="G9" s="134"/>
    </row>
    <row r="10" spans="1:8" s="12" customFormat="1" ht="39.950000000000003" customHeight="1" x14ac:dyDescent="0.45">
      <c r="A10" s="133" t="s">
        <v>69</v>
      </c>
      <c r="B10" s="134"/>
      <c r="C10" s="134"/>
      <c r="D10" s="134"/>
      <c r="E10" s="134"/>
      <c r="F10" s="134"/>
      <c r="G10" s="134"/>
    </row>
    <row r="11" spans="1:8" s="12" customFormat="1" ht="39.950000000000003" customHeight="1" x14ac:dyDescent="0.45">
      <c r="A11" s="133" t="s">
        <v>62</v>
      </c>
      <c r="B11" s="134"/>
      <c r="C11" s="134"/>
      <c r="D11" s="134"/>
      <c r="E11" s="134"/>
      <c r="F11" s="134"/>
      <c r="G11" s="134"/>
    </row>
    <row r="12" spans="1:8" s="12" customFormat="1" ht="39.950000000000003" customHeight="1" x14ac:dyDescent="0.45">
      <c r="A12" s="133" t="s">
        <v>70</v>
      </c>
      <c r="B12" s="134"/>
      <c r="C12" s="134"/>
      <c r="D12" s="134"/>
      <c r="E12" s="134"/>
      <c r="F12" s="134"/>
      <c r="G12" s="134"/>
    </row>
    <row r="13" spans="1:8" s="12" customFormat="1" ht="20.100000000000001" customHeight="1" x14ac:dyDescent="0.45">
      <c r="A13" s="12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23"/>
      <c r="C13" s="123"/>
      <c r="D13" s="123"/>
      <c r="E13" s="123"/>
      <c r="F13" s="123"/>
      <c r="G13" s="123"/>
    </row>
    <row r="14" spans="1:8" s="12" customFormat="1" ht="20.100000000000001" customHeight="1" x14ac:dyDescent="0.45">
      <c r="A14" s="123"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23"/>
      <c r="C14" s="123"/>
      <c r="D14" s="123"/>
      <c r="E14" s="123"/>
      <c r="F14" s="123"/>
      <c r="G14" s="123"/>
    </row>
    <row r="15" spans="1:8" s="12" customFormat="1" ht="39.950000000000003" customHeight="1" x14ac:dyDescent="0.55000000000000004">
      <c r="A15" s="129" t="s">
        <v>78</v>
      </c>
      <c r="B15" s="129"/>
      <c r="C15" s="129"/>
      <c r="D15" s="129"/>
      <c r="E15" s="129"/>
      <c r="F15" s="129"/>
      <c r="G15" s="38"/>
    </row>
    <row r="16" spans="1:8" s="12" customFormat="1" ht="18" customHeight="1" x14ac:dyDescent="0.45">
      <c r="A16" s="123" t="str">
        <f>IF(Teilnehmerdaten!D4=1,"Wählen Sie Aktualisierung nur aus, wenn Ihnen vom Ergebnisserver bereits eine Auswertenummer zugesendet wurde!","")</f>
        <v/>
      </c>
      <c r="B16" s="123"/>
      <c r="C16" s="123"/>
      <c r="D16" s="123"/>
      <c r="E16" s="123"/>
      <c r="F16" s="123"/>
      <c r="G16" s="123"/>
    </row>
    <row r="17" spans="1:10" ht="18" customHeight="1" x14ac:dyDescent="0.5">
      <c r="A17" s="130" t="str">
        <f>IF(Teilnehmerdaten!D4=1,"Choose Aktualisierung only in cases you already sent results and the system mailed back an evaluation number!","")</f>
        <v/>
      </c>
      <c r="B17" s="130"/>
      <c r="C17" s="130"/>
      <c r="D17" s="130"/>
      <c r="E17" s="130"/>
      <c r="F17" s="130"/>
      <c r="G17" s="130"/>
    </row>
    <row r="18" spans="1:10" s="16" customFormat="1" ht="39.950000000000003" customHeight="1" x14ac:dyDescent="0.5">
      <c r="A18" s="16" t="s">
        <v>1</v>
      </c>
      <c r="B18" s="16" t="s">
        <v>2</v>
      </c>
      <c r="C18" s="17" t="s">
        <v>41</v>
      </c>
      <c r="D18" s="17" t="s">
        <v>6</v>
      </c>
      <c r="E18" s="17" t="s">
        <v>7</v>
      </c>
      <c r="F18" s="17" t="s">
        <v>8</v>
      </c>
      <c r="G18" s="18" t="s">
        <v>89</v>
      </c>
      <c r="H18" s="19"/>
      <c r="I18" s="17"/>
    </row>
    <row r="19" spans="1:10" s="16" customFormat="1" ht="28.2" customHeight="1" x14ac:dyDescent="0.5">
      <c r="A19" s="20" t="s">
        <v>79</v>
      </c>
      <c r="B19" s="20" t="s">
        <v>98</v>
      </c>
      <c r="C19" s="26">
        <v>3</v>
      </c>
      <c r="D19" s="36"/>
      <c r="E19" s="36"/>
      <c r="F19" s="26">
        <f>Wasser!$B$1</f>
        <v>26</v>
      </c>
      <c r="G19" s="44"/>
      <c r="H19" s="22">
        <f>Wasser!$C$1</f>
        <v>25</v>
      </c>
      <c r="I19" s="21"/>
      <c r="J19" s="21"/>
    </row>
    <row r="20" spans="1:10" s="16" customFormat="1" ht="28.2" customHeight="1" x14ac:dyDescent="0.5">
      <c r="A20" s="20" t="s">
        <v>80</v>
      </c>
      <c r="B20" s="20" t="s">
        <v>98</v>
      </c>
      <c r="C20" s="26">
        <v>3</v>
      </c>
      <c r="D20" s="36"/>
      <c r="E20" s="36"/>
      <c r="F20" s="26">
        <f>Asche!B1</f>
        <v>19</v>
      </c>
      <c r="G20" s="26">
        <f>Asche!B31</f>
        <v>11</v>
      </c>
      <c r="H20" s="22">
        <f>Asche!$C$1</f>
        <v>18</v>
      </c>
      <c r="I20" s="58">
        <f>Asche!C31</f>
        <v>10</v>
      </c>
      <c r="J20" s="21"/>
    </row>
    <row r="21" spans="1:10" s="16" customFormat="1" ht="28.2" customHeight="1" x14ac:dyDescent="0.5">
      <c r="A21" s="20" t="s">
        <v>92</v>
      </c>
      <c r="B21" s="20" t="s">
        <v>97</v>
      </c>
      <c r="C21" s="26">
        <v>3</v>
      </c>
      <c r="D21" s="36"/>
      <c r="E21" s="36"/>
      <c r="F21" s="26">
        <f>'PH-Wert'!B1</f>
        <v>8</v>
      </c>
      <c r="G21" s="44"/>
      <c r="H21" s="22">
        <f>'PH-Wert'!$C$1</f>
        <v>7</v>
      </c>
      <c r="I21" s="21"/>
      <c r="J21" s="21"/>
    </row>
    <row r="22" spans="1:10" s="16" customFormat="1" ht="28.2" customHeight="1" x14ac:dyDescent="0.5">
      <c r="A22" s="20" t="s">
        <v>136</v>
      </c>
      <c r="B22" s="65" t="s">
        <v>194</v>
      </c>
      <c r="C22" s="26">
        <v>3</v>
      </c>
      <c r="D22" s="36"/>
      <c r="E22" s="36"/>
      <c r="F22" s="26">
        <f>Saeuregrad!$B$1</f>
        <v>7</v>
      </c>
      <c r="G22" s="44"/>
      <c r="H22" s="22">
        <f>Saeuregrad!$C$1</f>
        <v>6</v>
      </c>
      <c r="I22" s="21"/>
      <c r="J22" s="21"/>
    </row>
    <row r="23" spans="1:10" s="16" customFormat="1" ht="28.2" customHeight="1" x14ac:dyDescent="0.5">
      <c r="A23" s="20" t="s">
        <v>94</v>
      </c>
      <c r="B23" s="20" t="s">
        <v>99</v>
      </c>
      <c r="C23" s="26">
        <v>3</v>
      </c>
      <c r="D23" s="36"/>
      <c r="E23" s="36"/>
      <c r="F23" s="26">
        <f>Extrakt!B1</f>
        <v>10</v>
      </c>
      <c r="G23" s="44"/>
      <c r="H23" s="22">
        <f>Extrakt!C1</f>
        <v>9</v>
      </c>
      <c r="I23" s="21"/>
      <c r="J23" s="21"/>
    </row>
    <row r="24" spans="1:10" s="16" customFormat="1" ht="28.2" customHeight="1" x14ac:dyDescent="0.5">
      <c r="A24" s="20" t="s">
        <v>95</v>
      </c>
      <c r="B24" s="20" t="s">
        <v>98</v>
      </c>
      <c r="C24" s="26">
        <v>3</v>
      </c>
      <c r="D24" s="36"/>
      <c r="E24" s="36"/>
      <c r="F24" s="26">
        <f>Coffein!B1</f>
        <v>18</v>
      </c>
      <c r="G24" s="44"/>
      <c r="H24" s="22">
        <f>Coffein!C1</f>
        <v>17</v>
      </c>
      <c r="I24" s="21"/>
      <c r="J24" s="21"/>
    </row>
    <row r="25" spans="1:10" s="16" customFormat="1" ht="45" customHeight="1" x14ac:dyDescent="0.5">
      <c r="A25" s="20" t="s">
        <v>182</v>
      </c>
      <c r="B25" s="20" t="s">
        <v>99</v>
      </c>
      <c r="C25" s="26">
        <v>3</v>
      </c>
      <c r="D25" s="36"/>
      <c r="E25" s="36"/>
      <c r="F25" s="26">
        <f>Chlorgen06!B1</f>
        <v>8</v>
      </c>
      <c r="G25" s="44"/>
      <c r="H25" s="22">
        <f>Chlorgen06!C1</f>
        <v>7</v>
      </c>
    </row>
    <row r="26" spans="1:10" s="16" customFormat="1" ht="45" customHeight="1" x14ac:dyDescent="0.5">
      <c r="A26" s="20" t="s">
        <v>183</v>
      </c>
      <c r="B26" s="20" t="s">
        <v>99</v>
      </c>
      <c r="C26" s="26">
        <v>3</v>
      </c>
      <c r="D26" s="36"/>
      <c r="E26" s="36"/>
      <c r="F26" s="26">
        <f>Chlorogen11!B1</f>
        <v>8</v>
      </c>
      <c r="G26" s="44"/>
      <c r="H26" s="22">
        <f>Chlorogen11!C1</f>
        <v>7</v>
      </c>
    </row>
    <row r="27" spans="1:10" s="16" customFormat="1" ht="28.1" customHeight="1" x14ac:dyDescent="0.5">
      <c r="A27" s="20" t="s">
        <v>96</v>
      </c>
      <c r="B27" s="20" t="s">
        <v>100</v>
      </c>
      <c r="C27" s="26">
        <v>3</v>
      </c>
      <c r="D27" s="36"/>
      <c r="E27" s="36"/>
      <c r="F27" s="26">
        <f>Acrylamid!B1</f>
        <v>21</v>
      </c>
      <c r="G27" s="44"/>
      <c r="H27" s="22">
        <f>Acrylamid!C1</f>
        <v>20</v>
      </c>
    </row>
    <row r="28" spans="1:10" s="16" customFormat="1" ht="28.1" customHeight="1" x14ac:dyDescent="0.5">
      <c r="A28" s="20" t="s">
        <v>196</v>
      </c>
      <c r="B28" s="20" t="s">
        <v>195</v>
      </c>
      <c r="C28" s="26">
        <v>3</v>
      </c>
      <c r="D28" s="36"/>
      <c r="E28" s="36"/>
      <c r="F28" s="26">
        <f>Cafestol!B1</f>
        <v>5</v>
      </c>
      <c r="G28" s="44"/>
      <c r="H28" s="22">
        <f>Cafestol!C1</f>
        <v>4</v>
      </c>
    </row>
    <row r="29" spans="1:10" ht="75" customHeight="1" x14ac:dyDescent="0.45">
      <c r="A29" s="136" t="s">
        <v>197</v>
      </c>
      <c r="B29" s="137"/>
      <c r="C29" s="137"/>
      <c r="D29" s="137"/>
      <c r="E29" s="137"/>
      <c r="F29" s="137"/>
      <c r="G29" s="137"/>
      <c r="H29" s="137"/>
    </row>
    <row r="30" spans="1:10" ht="25.1" customHeight="1" x14ac:dyDescent="0.5">
      <c r="A30" s="11" t="s">
        <v>63</v>
      </c>
    </row>
    <row r="31" spans="1:10" ht="19.100000000000001" customHeight="1" x14ac:dyDescent="0.45">
      <c r="A31" s="66" t="s">
        <v>79</v>
      </c>
      <c r="B31" s="124"/>
      <c r="C31" s="124"/>
      <c r="D31" s="124"/>
      <c r="E31" s="124"/>
      <c r="F31" s="124"/>
      <c r="G31" s="124"/>
      <c r="H31" s="124"/>
      <c r="I31" s="14" t="b">
        <f>ISBLANK(VLOOKUP(F19,Wasser!A3:C34,3))</f>
        <v>1</v>
      </c>
    </row>
    <row r="32" spans="1:10" ht="25.1" customHeight="1" x14ac:dyDescent="0.45">
      <c r="A32" s="13" t="str">
        <f>IF(F19=H19,"bitte eingeben:",IF(I31,"","Art der Modifikation:"))</f>
        <v/>
      </c>
      <c r="B32" s="125"/>
      <c r="C32" s="125"/>
      <c r="D32" s="125"/>
      <c r="E32" s="125"/>
      <c r="F32" s="125"/>
      <c r="G32" s="125"/>
      <c r="H32" s="125"/>
      <c r="I32" s="14"/>
    </row>
    <row r="33" spans="1:9" ht="19.100000000000001" customHeight="1" x14ac:dyDescent="0.45">
      <c r="A33" s="66" t="s">
        <v>80</v>
      </c>
      <c r="B33" s="124"/>
      <c r="C33" s="124"/>
      <c r="D33" s="124"/>
      <c r="E33" s="124"/>
      <c r="F33" s="124"/>
      <c r="G33" s="124"/>
      <c r="H33" s="124"/>
      <c r="I33" s="14" t="b">
        <f>ISBLANK(VLOOKUP(F20,Asche!A3:C30,3))</f>
        <v>1</v>
      </c>
    </row>
    <row r="34" spans="1:9" ht="19.100000000000001" customHeight="1" x14ac:dyDescent="0.45">
      <c r="A34" s="66" t="s">
        <v>90</v>
      </c>
      <c r="B34" s="48"/>
      <c r="C34" s="48"/>
      <c r="D34" s="48"/>
      <c r="E34" s="48"/>
      <c r="F34" s="48"/>
      <c r="G34" s="48"/>
      <c r="H34" s="48"/>
      <c r="I34" s="14"/>
    </row>
    <row r="35" spans="1:9" ht="25.1" customHeight="1" x14ac:dyDescent="0.45">
      <c r="A35" s="13" t="str">
        <f>IF(F20=H20,"bitte eingeben:",IF(I33,"","Art der Modifikation:"))</f>
        <v/>
      </c>
      <c r="B35" s="125"/>
      <c r="C35" s="125"/>
      <c r="D35" s="125"/>
      <c r="E35" s="125"/>
      <c r="F35" s="125"/>
      <c r="G35" s="125"/>
      <c r="H35" s="125"/>
      <c r="I35" s="14"/>
    </row>
    <row r="36" spans="1:9" ht="19.100000000000001" customHeight="1" x14ac:dyDescent="0.45">
      <c r="A36" s="66" t="s">
        <v>92</v>
      </c>
      <c r="B36" s="126"/>
      <c r="C36" s="126"/>
      <c r="D36" s="126"/>
      <c r="E36" s="126"/>
      <c r="F36" s="126"/>
      <c r="G36" s="126"/>
      <c r="H36" s="126"/>
      <c r="I36" s="14" t="b">
        <f>ISBLANK(VLOOKUP(F21,'PH-Wert'!A3:C21,3))</f>
        <v>1</v>
      </c>
    </row>
    <row r="37" spans="1:9" ht="25.1" customHeight="1" x14ac:dyDescent="0.45">
      <c r="A37" s="13" t="str">
        <f>IF(F21=H21,"bitte eingeben:",IF(I36,"","Art der Modifikation:"))</f>
        <v/>
      </c>
      <c r="B37" s="125"/>
      <c r="C37" s="125"/>
      <c r="D37" s="125"/>
      <c r="E37" s="125"/>
      <c r="F37" s="125"/>
      <c r="G37" s="125"/>
      <c r="H37" s="125"/>
      <c r="I37" s="14"/>
    </row>
    <row r="38" spans="1:9" ht="19.100000000000001" customHeight="1" x14ac:dyDescent="0.45">
      <c r="A38" s="66" t="s">
        <v>93</v>
      </c>
      <c r="B38" s="138"/>
      <c r="C38" s="138"/>
      <c r="D38" s="138"/>
      <c r="E38" s="138"/>
      <c r="F38" s="138"/>
      <c r="G38" s="138"/>
      <c r="H38" s="138"/>
      <c r="I38" s="14" t="b">
        <f>ISBLANK(VLOOKUP(F22,Saeuregrad!A3:C14,3))</f>
        <v>1</v>
      </c>
    </row>
    <row r="39" spans="1:9" ht="25.1" customHeight="1" x14ac:dyDescent="0.45">
      <c r="A39" s="13" t="str">
        <f>IF(F22=H22,"bitte eingeben:",IF(I38,"","Art der Modifikation:"))</f>
        <v/>
      </c>
      <c r="B39" s="127"/>
      <c r="C39" s="127"/>
      <c r="D39" s="127"/>
      <c r="E39" s="127"/>
      <c r="F39" s="127"/>
      <c r="G39" s="127"/>
      <c r="H39" s="127"/>
      <c r="I39" s="14"/>
    </row>
    <row r="40" spans="1:9" ht="19.100000000000001" customHeight="1" x14ac:dyDescent="0.45">
      <c r="A40" s="66" t="s">
        <v>94</v>
      </c>
      <c r="B40" s="126"/>
      <c r="C40" s="126"/>
      <c r="D40" s="126"/>
      <c r="E40" s="126"/>
      <c r="F40" s="126"/>
      <c r="G40" s="126"/>
      <c r="H40" s="126"/>
      <c r="I40" s="14" t="b">
        <f>ISBLANK(VLOOKUP(F23,Extrakt!A3:C26,3))</f>
        <v>1</v>
      </c>
    </row>
    <row r="41" spans="1:9" ht="25.1" customHeight="1" x14ac:dyDescent="0.45">
      <c r="A41" s="13" t="str">
        <f>IF(F23=H23,"bitte eingeben:",IF(I40,"","Art der Modifikation:"))</f>
        <v/>
      </c>
      <c r="B41" s="127"/>
      <c r="C41" s="127"/>
      <c r="D41" s="127"/>
      <c r="E41" s="127"/>
      <c r="F41" s="127"/>
      <c r="G41" s="127"/>
      <c r="H41" s="127"/>
      <c r="I41" s="14"/>
    </row>
    <row r="42" spans="1:9" ht="19.100000000000001" customHeight="1" x14ac:dyDescent="0.45">
      <c r="A42" s="66" t="s">
        <v>95</v>
      </c>
      <c r="B42" s="126"/>
      <c r="C42" s="126"/>
      <c r="D42" s="126"/>
      <c r="E42" s="126"/>
      <c r="F42" s="126"/>
      <c r="G42" s="126"/>
      <c r="H42" s="126"/>
      <c r="I42" s="14" t="b">
        <f>ISBLANK(VLOOKUP(F24,Coffein!A3:C29,3))</f>
        <v>1</v>
      </c>
    </row>
    <row r="43" spans="1:9" ht="25.1" customHeight="1" x14ac:dyDescent="0.45">
      <c r="A43" s="13" t="str">
        <f>IF(F24=H24,"bitte eingeben:",IF(I42,"","Art der Modifikation:"))</f>
        <v/>
      </c>
      <c r="B43" s="125"/>
      <c r="C43" s="125"/>
      <c r="D43" s="125"/>
      <c r="E43" s="125"/>
      <c r="F43" s="125"/>
      <c r="G43" s="125"/>
      <c r="H43" s="125"/>
      <c r="I43" s="14"/>
    </row>
    <row r="44" spans="1:9" ht="19.100000000000001" customHeight="1" x14ac:dyDescent="0.45">
      <c r="A44" s="66" t="s">
        <v>179</v>
      </c>
      <c r="B44" s="126"/>
      <c r="C44" s="126"/>
      <c r="D44" s="126"/>
      <c r="E44" s="126"/>
      <c r="F44" s="126"/>
      <c r="G44" s="126"/>
      <c r="H44" s="126"/>
      <c r="I44" s="14" t="b">
        <f>ISBLANK(VLOOKUP(F25,Chlorgen06!A3:C11,3))</f>
        <v>1</v>
      </c>
    </row>
    <row r="45" spans="1:9" ht="25.1" customHeight="1" x14ac:dyDescent="0.45">
      <c r="A45" s="13" t="str">
        <f>IF(F25=H25,"bitte eingeben:",IF(I44,"","Art der Modifikation:"))</f>
        <v/>
      </c>
      <c r="B45" s="125"/>
      <c r="C45" s="125"/>
      <c r="D45" s="125"/>
      <c r="E45" s="125"/>
      <c r="F45" s="125"/>
      <c r="G45" s="125"/>
      <c r="H45" s="125"/>
    </row>
    <row r="46" spans="1:9" ht="19.100000000000001" customHeight="1" x14ac:dyDescent="0.45">
      <c r="A46" s="66" t="s">
        <v>180</v>
      </c>
      <c r="B46" s="128"/>
      <c r="C46" s="128"/>
      <c r="D46" s="128"/>
      <c r="E46" s="128"/>
      <c r="F46" s="128"/>
      <c r="G46" s="128"/>
      <c r="H46" s="128"/>
      <c r="I46" s="14" t="b">
        <f>ISBLANK(VLOOKUP(F26,Chlorogen11!A3:C11,3))</f>
        <v>1</v>
      </c>
    </row>
    <row r="47" spans="1:9" ht="25.1" customHeight="1" x14ac:dyDescent="0.45">
      <c r="A47" s="13" t="str">
        <f>IF(F26=H26,"bitte eingeben:",IF(I46,"","Art der Modifikation:"))</f>
        <v/>
      </c>
      <c r="B47" s="125"/>
      <c r="C47" s="125"/>
      <c r="D47" s="125"/>
      <c r="E47" s="125"/>
      <c r="F47" s="125"/>
      <c r="G47" s="125"/>
      <c r="H47" s="125"/>
    </row>
    <row r="48" spans="1:9" ht="19.2" customHeight="1" x14ac:dyDescent="0.45">
      <c r="A48" s="66" t="s">
        <v>96</v>
      </c>
      <c r="B48" s="126"/>
      <c r="C48" s="126"/>
      <c r="D48" s="126"/>
      <c r="E48" s="126"/>
      <c r="F48" s="126"/>
      <c r="G48" s="126"/>
      <c r="H48" s="126"/>
      <c r="I48" s="14" t="b">
        <f>ISBLANK(VLOOKUP(F27,Acrylamid!A3:C27,3))</f>
        <v>1</v>
      </c>
    </row>
    <row r="49" spans="1:9" ht="25.1" customHeight="1" x14ac:dyDescent="0.45">
      <c r="A49" s="13" t="str">
        <f>IF(F27=H27,"bitte eingeben:",IF(I48,"","Art der Modifikation:"))</f>
        <v/>
      </c>
      <c r="B49" s="125"/>
      <c r="C49" s="125"/>
      <c r="D49" s="125"/>
      <c r="E49" s="125"/>
      <c r="F49" s="125"/>
      <c r="G49" s="125"/>
      <c r="H49" s="125"/>
      <c r="I49" s="14"/>
    </row>
    <row r="50" spans="1:9" ht="15.35" x14ac:dyDescent="0.45">
      <c r="A50" s="66" t="s">
        <v>196</v>
      </c>
      <c r="B50" s="126"/>
      <c r="C50" s="126"/>
      <c r="D50" s="126"/>
      <c r="E50" s="126"/>
      <c r="F50" s="126"/>
      <c r="G50" s="126"/>
      <c r="H50" s="126"/>
      <c r="I50" s="14" t="b">
        <f>ISBLANK(VLOOKUP(F28,Cafestol!A3:C7,3))</f>
        <v>1</v>
      </c>
    </row>
    <row r="51" spans="1:9" ht="25.1" customHeight="1" x14ac:dyDescent="0.45">
      <c r="A51" s="13" t="str">
        <f>IF(F28=H28,"bitte eingeben:",IF(I50,"","Art der Modifikation:"))</f>
        <v/>
      </c>
      <c r="B51" s="125"/>
      <c r="C51" s="125"/>
      <c r="D51" s="125"/>
      <c r="E51" s="125"/>
      <c r="F51" s="125"/>
      <c r="G51" s="125"/>
      <c r="H51" s="125"/>
      <c r="I51" s="14"/>
    </row>
  </sheetData>
  <sheetProtection algorithmName="SHA-512" hashValue="8+MMLnWSDa2YN57eRMQUew7iWspPpqk8HsMRiofaIDYWsZ+9Q2QNxk9QW9mN9kkQwRtVnLAPehw8OSlVuUqu0Q==" saltValue="x1uV3YPDQwhDscSL/GOk6w==" spinCount="100000" sheet="1" objects="1" scenarios="1"/>
  <mergeCells count="34">
    <mergeCell ref="B50:H50"/>
    <mergeCell ref="B51:H51"/>
    <mergeCell ref="A29:H29"/>
    <mergeCell ref="B35:H35"/>
    <mergeCell ref="B40:H40"/>
    <mergeCell ref="B33:H33"/>
    <mergeCell ref="B49:H49"/>
    <mergeCell ref="B32:H32"/>
    <mergeCell ref="B36:H36"/>
    <mergeCell ref="B38:H38"/>
    <mergeCell ref="E3:F3"/>
    <mergeCell ref="A7:G7"/>
    <mergeCell ref="A11:G11"/>
    <mergeCell ref="A12:G12"/>
    <mergeCell ref="A8:G8"/>
    <mergeCell ref="A9:G9"/>
    <mergeCell ref="A10:G10"/>
    <mergeCell ref="B4:C4"/>
    <mergeCell ref="A13:G13"/>
    <mergeCell ref="B31:H31"/>
    <mergeCell ref="B47:H47"/>
    <mergeCell ref="B48:H48"/>
    <mergeCell ref="B45:H45"/>
    <mergeCell ref="B43:H43"/>
    <mergeCell ref="B42:H42"/>
    <mergeCell ref="B41:H41"/>
    <mergeCell ref="B37:H37"/>
    <mergeCell ref="B39:H39"/>
    <mergeCell ref="B46:H46"/>
    <mergeCell ref="A14:G14"/>
    <mergeCell ref="B44:H44"/>
    <mergeCell ref="A15:F15"/>
    <mergeCell ref="A16:G16"/>
    <mergeCell ref="A17:G17"/>
  </mergeCells>
  <phoneticPr fontId="0" type="noConversion"/>
  <conditionalFormatting sqref="B32:H32">
    <cfRule type="expression" dxfId="29" priority="23" stopIfTrue="1">
      <formula>OR($F$19-$H$19=0,NOT(I31))</formula>
    </cfRule>
  </conditionalFormatting>
  <conditionalFormatting sqref="B35:H35">
    <cfRule type="expression" dxfId="28" priority="24" stopIfTrue="1">
      <formula>OR($F$20-$H$20=0,NOT(I33))</formula>
    </cfRule>
  </conditionalFormatting>
  <conditionalFormatting sqref="B36:H36">
    <cfRule type="expression" dxfId="27" priority="11" stopIfTrue="1">
      <formula>$H$19-5=0</formula>
    </cfRule>
  </conditionalFormatting>
  <conditionalFormatting sqref="B37:H37">
    <cfRule type="expression" dxfId="26" priority="25" stopIfTrue="1">
      <formula>OR($F$21-$H$21=0,NOT(I36))</formula>
    </cfRule>
  </conditionalFormatting>
  <conditionalFormatting sqref="B38:H38">
    <cfRule type="expression" dxfId="25" priority="12" stopIfTrue="1">
      <formula>$I$19-3=0</formula>
    </cfRule>
  </conditionalFormatting>
  <conditionalFormatting sqref="B39:H39">
    <cfRule type="expression" dxfId="24" priority="26" stopIfTrue="1">
      <formula>OR($F$22-$H$22=0,NOT(I38))</formula>
    </cfRule>
  </conditionalFormatting>
  <conditionalFormatting sqref="B40:H40">
    <cfRule type="expression" dxfId="23" priority="13" stopIfTrue="1">
      <formula>$I$19-10=0</formula>
    </cfRule>
  </conditionalFormatting>
  <conditionalFormatting sqref="B41:H41">
    <cfRule type="expression" dxfId="22" priority="27" stopIfTrue="1">
      <formula>OR($F$23-$H$23=0,NOT(I40))</formula>
    </cfRule>
  </conditionalFormatting>
  <conditionalFormatting sqref="B42:H42 B44:H44 B48:H48">
    <cfRule type="expression" dxfId="21" priority="14" stopIfTrue="1">
      <formula>$J$19-14=0</formula>
    </cfRule>
  </conditionalFormatting>
  <conditionalFormatting sqref="B43:H43">
    <cfRule type="expression" dxfId="20" priority="28" stopIfTrue="1">
      <formula>OR($F$24-$H$24=0,NOT(I42))</formula>
    </cfRule>
  </conditionalFormatting>
  <conditionalFormatting sqref="B45:H45">
    <cfRule type="expression" dxfId="19" priority="5" stopIfTrue="1">
      <formula>OR($F$25-$H$25=0,NOT(I44))</formula>
    </cfRule>
  </conditionalFormatting>
  <conditionalFormatting sqref="B47:H47">
    <cfRule type="expression" dxfId="18" priority="29" stopIfTrue="1">
      <formula>OR($F$26-$H$26=0,NOT(I46))</formula>
    </cfRule>
  </conditionalFormatting>
  <conditionalFormatting sqref="B49:H49">
    <cfRule type="expression" dxfId="17" priority="30" stopIfTrue="1">
      <formula>OR($F$27-$H$27=0,NOT(I48))</formula>
    </cfRule>
  </conditionalFormatting>
  <conditionalFormatting sqref="B50:H50">
    <cfRule type="expression" dxfId="16" priority="1" stopIfTrue="1">
      <formula>$J$19-14=0</formula>
    </cfRule>
  </conditionalFormatting>
  <conditionalFormatting sqref="B51:H51">
    <cfRule type="expression" dxfId="15" priority="2" stopIfTrue="1">
      <formula>OR($F$28-$H$28=0,NOT(I50))</formula>
    </cfRule>
  </conditionalFormatting>
  <conditionalFormatting sqref="F19">
    <cfRule type="expression" dxfId="14" priority="16" stopIfTrue="1">
      <formula>$F$19-$H$19=1</formula>
    </cfRule>
  </conditionalFormatting>
  <conditionalFormatting sqref="F20">
    <cfRule type="expression" dxfId="13" priority="32" stopIfTrue="1">
      <formula>$F$20-$H$20=1</formula>
    </cfRule>
  </conditionalFormatting>
  <conditionalFormatting sqref="F21">
    <cfRule type="expression" dxfId="12" priority="17" stopIfTrue="1">
      <formula>$F$21-$H$21=1</formula>
    </cfRule>
  </conditionalFormatting>
  <conditionalFormatting sqref="F22">
    <cfRule type="expression" dxfId="11" priority="18" stopIfTrue="1">
      <formula>$F$22-$H$22=1</formula>
    </cfRule>
  </conditionalFormatting>
  <conditionalFormatting sqref="F23">
    <cfRule type="expression" dxfId="10" priority="19" stopIfTrue="1">
      <formula>$F$23-$H$23=1</formula>
    </cfRule>
  </conditionalFormatting>
  <conditionalFormatting sqref="F24">
    <cfRule type="expression" dxfId="9" priority="20" stopIfTrue="1">
      <formula>$F$24-$H$24=1</formula>
    </cfRule>
  </conditionalFormatting>
  <conditionalFormatting sqref="F25">
    <cfRule type="expression" dxfId="8" priority="22" stopIfTrue="1">
      <formula>$F$25-$H$25=1</formula>
    </cfRule>
  </conditionalFormatting>
  <conditionalFormatting sqref="F26">
    <cfRule type="expression" dxfId="7" priority="7" stopIfTrue="1">
      <formula>$F$26-$H$26=1</formula>
    </cfRule>
  </conditionalFormatting>
  <conditionalFormatting sqref="F27:F28">
    <cfRule type="expression" dxfId="6" priority="4" stopIfTrue="1">
      <formula>$F$27-$H$27=1</formula>
    </cfRule>
  </conditionalFormatting>
  <conditionalFormatting sqref="G19">
    <cfRule type="cellIs" dxfId="5" priority="15" stopIfTrue="1" operator="equal">
      <formula>10</formula>
    </cfRule>
  </conditionalFormatting>
  <conditionalFormatting sqref="G20">
    <cfRule type="expression" dxfId="4" priority="33" stopIfTrue="1">
      <formula>$G$20-$I$20=1</formula>
    </cfRule>
  </conditionalFormatting>
  <conditionalFormatting sqref="G21:G28">
    <cfRule type="cellIs" dxfId="3" priority="3" stopIfTrue="1" operator="equal">
      <formula>10</formula>
    </cfRule>
  </conditionalFormatting>
  <conditionalFormatting sqref="H19:H20 H23:H24">
    <cfRule type="cellIs" dxfId="2" priority="8" stopIfTrue="1" operator="equal">
      <formula>6</formula>
    </cfRule>
  </conditionalFormatting>
  <conditionalFormatting sqref="I19:I24">
    <cfRule type="cellIs" dxfId="1" priority="10" stopIfTrue="1" operator="equal">
      <formula>11</formula>
    </cfRule>
  </conditionalFormatting>
  <conditionalFormatting sqref="J19:J24">
    <cfRule type="cellIs" dxfId="0" priority="9" stopIfTrue="1" operator="equal">
      <formula>15</formula>
    </cfRule>
  </conditionalFormatting>
  <hyperlinks>
    <hyperlink ref="B4" r:id="rId1" xr:uid="{00000000-0004-0000-0800-000000000000}"/>
  </hyperlinks>
  <pageMargins left="0.59055118110236227" right="0.59055118110236227" top="0.70866141732283472" bottom="0.70866141732283472" header="0.39370078740157483" footer="0.39370078740157483"/>
  <pageSetup paperSize="9" fitToHeight="3"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7" man="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30</xdr:row>
                    <xdr:rowOff>0</xdr:rowOff>
                  </from>
                  <to>
                    <xdr:col>6</xdr:col>
                    <xdr:colOff>969433</xdr:colOff>
                    <xdr:row>30</xdr:row>
                    <xdr:rowOff>211667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32</xdr:row>
                    <xdr:rowOff>29633</xdr:rowOff>
                  </from>
                  <to>
                    <xdr:col>7</xdr:col>
                    <xdr:colOff>0</xdr:colOff>
                    <xdr:row>32</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35</xdr:row>
                    <xdr:rowOff>29633</xdr:rowOff>
                  </from>
                  <to>
                    <xdr:col>7</xdr:col>
                    <xdr:colOff>0</xdr:colOff>
                    <xdr:row>35</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37</xdr:row>
                    <xdr:rowOff>29633</xdr:rowOff>
                  </from>
                  <to>
                    <xdr:col>7</xdr:col>
                    <xdr:colOff>0</xdr:colOff>
                    <xdr:row>37</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39</xdr:row>
                    <xdr:rowOff>29633</xdr:rowOff>
                  </from>
                  <to>
                    <xdr:col>7</xdr:col>
                    <xdr:colOff>0</xdr:colOff>
                    <xdr:row>39</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41</xdr:row>
                    <xdr:rowOff>29633</xdr:rowOff>
                  </from>
                  <to>
                    <xdr:col>7</xdr:col>
                    <xdr:colOff>0</xdr:colOff>
                    <xdr:row>41</xdr:row>
                    <xdr:rowOff>220133</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21167</xdr:colOff>
                    <xdr:row>43</xdr:row>
                    <xdr:rowOff>29633</xdr:rowOff>
                  </from>
                  <to>
                    <xdr:col>7</xdr:col>
                    <xdr:colOff>0</xdr:colOff>
                    <xdr:row>43</xdr:row>
                    <xdr:rowOff>220133</xdr:rowOff>
                  </to>
                </anchor>
              </controlPr>
            </control>
          </mc:Choice>
        </mc:AlternateContent>
        <mc:AlternateContent xmlns:mc="http://schemas.openxmlformats.org/markup-compatibility/2006">
          <mc:Choice Requires="x14">
            <control shapeId="2107" r:id="rId12" name="Drop Down 59">
              <controlPr locked="0" defaultSize="0" autoLine="0" autoPict="0">
                <anchor moveWithCells="1">
                  <from>
                    <xdr:col>1</xdr:col>
                    <xdr:colOff>21167</xdr:colOff>
                    <xdr:row>47</xdr:row>
                    <xdr:rowOff>29633</xdr:rowOff>
                  </from>
                  <to>
                    <xdr:col>7</xdr:col>
                    <xdr:colOff>0</xdr:colOff>
                    <xdr:row>47</xdr:row>
                    <xdr:rowOff>220133</xdr:rowOff>
                  </to>
                </anchor>
              </controlPr>
            </control>
          </mc:Choice>
        </mc:AlternateContent>
        <mc:AlternateContent xmlns:mc="http://schemas.openxmlformats.org/markup-compatibility/2006">
          <mc:Choice Requires="x14">
            <control shapeId="2119" r:id="rId13" name="Drop Down 71">
              <controlPr locked="0" defaultSize="0" autoLine="0" autoPict="0">
                <anchor moveWithCells="1">
                  <from>
                    <xdr:col>6</xdr:col>
                    <xdr:colOff>21167</xdr:colOff>
                    <xdr:row>14</xdr:row>
                    <xdr:rowOff>131233</xdr:rowOff>
                  </from>
                  <to>
                    <xdr:col>6</xdr:col>
                    <xdr:colOff>859367</xdr:colOff>
                    <xdr:row>14</xdr:row>
                    <xdr:rowOff>402167</xdr:rowOff>
                  </to>
                </anchor>
              </controlPr>
            </control>
          </mc:Choice>
        </mc:AlternateContent>
        <mc:AlternateContent xmlns:mc="http://schemas.openxmlformats.org/markup-compatibility/2006">
          <mc:Choice Requires="x14">
            <control shapeId="2121" r:id="rId14" name="Drop Down 73">
              <controlPr locked="0" defaultSize="0" autoLine="0" autoPict="0">
                <anchor moveWithCells="1">
                  <from>
                    <xdr:col>1</xdr:col>
                    <xdr:colOff>21167</xdr:colOff>
                    <xdr:row>33</xdr:row>
                    <xdr:rowOff>29633</xdr:rowOff>
                  </from>
                  <to>
                    <xdr:col>7</xdr:col>
                    <xdr:colOff>0</xdr:colOff>
                    <xdr:row>33</xdr:row>
                    <xdr:rowOff>237067</xdr:rowOff>
                  </to>
                </anchor>
              </controlPr>
            </control>
          </mc:Choice>
        </mc:AlternateContent>
        <mc:AlternateContent xmlns:mc="http://schemas.openxmlformats.org/markup-compatibility/2006">
          <mc:Choice Requires="x14">
            <control shapeId="2124" r:id="rId15" name="Drop Down 76">
              <controlPr locked="0" defaultSize="0" autoLine="0" autoPict="0">
                <anchor moveWithCells="1">
                  <from>
                    <xdr:col>1</xdr:col>
                    <xdr:colOff>21167</xdr:colOff>
                    <xdr:row>45</xdr:row>
                    <xdr:rowOff>29633</xdr:rowOff>
                  </from>
                  <to>
                    <xdr:col>7</xdr:col>
                    <xdr:colOff>0</xdr:colOff>
                    <xdr:row>45</xdr:row>
                    <xdr:rowOff>220133</xdr:rowOff>
                  </to>
                </anchor>
              </controlPr>
            </control>
          </mc:Choice>
        </mc:AlternateContent>
        <mc:AlternateContent xmlns:mc="http://schemas.openxmlformats.org/markup-compatibility/2006">
          <mc:Choice Requires="x14">
            <control shapeId="2125" r:id="rId16" name="Drop Down 77">
              <controlPr locked="0" defaultSize="0" autoLine="0" autoPict="0">
                <anchor moveWithCells="1">
                  <from>
                    <xdr:col>1</xdr:col>
                    <xdr:colOff>21167</xdr:colOff>
                    <xdr:row>49</xdr:row>
                    <xdr:rowOff>29633</xdr:rowOff>
                  </from>
                  <to>
                    <xdr:col>7</xdr:col>
                    <xdr:colOff>0</xdr:colOff>
                    <xdr:row>50</xdr:row>
                    <xdr:rowOff>29633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9</vt:i4>
      </vt:variant>
    </vt:vector>
  </HeadingPairs>
  <TitlesOfParts>
    <vt:vector size="29"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Wasser</vt:lpstr>
      <vt:lpstr>Asche</vt:lpstr>
      <vt:lpstr>PH-Wert</vt:lpstr>
      <vt:lpstr>Saeuregrad</vt:lpstr>
      <vt:lpstr>Extrakt</vt:lpstr>
      <vt:lpstr>Coffein</vt:lpstr>
      <vt:lpstr>Chlorgen06</vt:lpstr>
      <vt:lpstr>Chlorogen11</vt:lpstr>
      <vt:lpstr>Acrylamid</vt:lpstr>
      <vt:lpstr>Cafestol</vt:lpstr>
      <vt:lpstr>Auswertung!_ftn1</vt:lpstr>
      <vt:lpstr>Significance!_ftnref1</vt:lpstr>
      <vt:lpstr>Coffein!_Toc98075056</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2020-10-04T07:40:16Z</cp:lastPrinted>
  <dcterms:created xsi:type="dcterms:W3CDTF">2005-02-14T18:41:01Z</dcterms:created>
  <dcterms:modified xsi:type="dcterms:W3CDTF">2023-10-11T19:31:33Z</dcterms:modified>
</cp:coreProperties>
</file>