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B556BBB2-CDED-420A-AF38-2C2857D51839}" xr6:coauthVersionLast="47" xr6:coauthVersionMax="47" xr10:uidLastSave="{00000000-0000-0000-0000-000000000000}"/>
  <workbookProtection workbookAlgorithmName="SHA-512" workbookHashValue="nALJRkZeRqs3ACnGsKv2kaCbcWzXlmCeaf0RgmVT/1HcQty19BPYVt9mUkr8+J4Y/nbCxo/vqV8pQoIQX9X/iQ==" workbookSaltValue="B0ge561O7/JU0GSLWJlmog==" workbookSpinCount="100000" lockStructure="1"/>
  <bookViews>
    <workbookView xWindow="-93" yWindow="-93" windowWidth="25786" windowHeight="13986" activeTab="6" xr2:uid="{00000000-000D-0000-FFFF-FFFF00000000}"/>
  </bookViews>
  <sheets>
    <sheet name="Significance" sheetId="56" r:id="rId1"/>
    <sheet name="Reporting" sheetId="57" r:id="rId2"/>
    <sheet name="Auswertung" sheetId="58" r:id="rId3"/>
    <sheet name="Datenübernahme" sheetId="59" r:id="rId4"/>
    <sheet name="Signifikanz" sheetId="60" r:id="rId5"/>
    <sheet name="Ausfüllhinweise" sheetId="61" r:id="rId6"/>
    <sheet name="Kontakt" sheetId="49" r:id="rId7"/>
    <sheet name="Teilnehmerdaten" sheetId="17" state="hidden" r:id="rId8"/>
    <sheet name="Ergebnisse" sheetId="5" r:id="rId9"/>
    <sheet name="Mitteilungen" sheetId="15" r:id="rId10"/>
    <sheet name="Erucasäure" sheetId="62" state="hidden" r:id="rId11"/>
    <sheet name="Asche" sheetId="54" state="hidden" r:id="rId12"/>
    <sheet name="Elemente" sheetId="52" state="hidden" r:id="rId13"/>
    <sheet name="Fett" sheetId="21" state="hidden" r:id="rId14"/>
    <sheet name="Wasser" sheetId="18" state="hidden" r:id="rId15"/>
    <sheet name="Rohprotein" sheetId="53" state="hidden" r:id="rId16"/>
    <sheet name="GluFruSac" sheetId="24" state="hidden" r:id="rId17"/>
    <sheet name="Gesamtsäure" sheetId="22" state="hidden" r:id="rId18"/>
    <sheet name="Kochsalz" sheetId="23" state="hidden" r:id="rId19"/>
    <sheet name="Allylsenföl" sheetId="37" state="hidden" r:id="rId20"/>
    <sheet name="Schwefeldioxid" sheetId="50"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1">#REF!</definedName>
    <definedName name="Daten" localSheetId="5">#REF!</definedName>
    <definedName name="Daten" localSheetId="10">#REF!</definedName>
    <definedName name="Daten">#REF!</definedName>
    <definedName name="_xlnm.Print_Area" localSheetId="3">Datenübernahme!$A$1:$C$8</definedName>
    <definedName name="_xlnm.Print_Area" localSheetId="8">Ergebnisse!$A$1:$H$76</definedName>
    <definedName name="_xlnm.Print_Area" localSheetId="4">Signifikanz!$A$1:$C$10</definedName>
    <definedName name="Elemente">[1]Parameter2!$B$3:$B$18</definedName>
    <definedName name="MBlei" localSheetId="11">#REF!</definedName>
    <definedName name="MBlei" localSheetId="5">#REF!</definedName>
    <definedName name="MBlei" localSheetId="1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1">#REF!</definedName>
    <definedName name="Parameter2" localSheetId="5">#REF!</definedName>
    <definedName name="Parameter2" localSheetId="12">#REF!</definedName>
    <definedName name="Parameter2" localSheetId="10">#REF!</definedName>
    <definedName name="Parameter2" localSheetId="6">#REF!</definedName>
    <definedName name="Parameter2" localSheetId="15">#REF!</definedName>
    <definedName name="Parameter2" localSheetId="20">#REF!</definedName>
    <definedName name="Parameter2">Fett!$B$3:$B$16</definedName>
    <definedName name="Parameter2alt" localSheetId="11">#REF!</definedName>
    <definedName name="Parameter2alt" localSheetId="5">#REF!</definedName>
    <definedName name="Parameter2alt" localSheetId="10">#REF!</definedName>
    <definedName name="Parameter2alt">#REF!</definedName>
    <definedName name="test" localSheetId="11">[2]Parameter2!$B$3:$B$18</definedName>
    <definedName name="test" localSheetId="5">[6]Parameter2!$B$3:$B$18</definedName>
    <definedName name="test" localSheetId="2">[4]Parameter2!$B$3:$B$18</definedName>
    <definedName name="test" localSheetId="12">[3]Parameter2!$B$3:$B$18</definedName>
    <definedName name="test" localSheetId="10">[2]Parameter2!$B$3:$B$18</definedName>
    <definedName name="test" localSheetId="6">[4]Parameter2!$B$3:$B$18</definedName>
    <definedName name="test" localSheetId="1">[1]Parameter2!$B$3:$B$18</definedName>
    <definedName name="test" localSheetId="15">[2]Parameter2!$B$3:$B$18</definedName>
    <definedName name="test" localSheetId="20">[4]Parameter2!$B$3:$B$18</definedName>
    <definedName name="test">[1]Parameter2!$B$3:$B$18</definedName>
    <definedName name="test1" localSheetId="5">[7]Parameter2!$B$3:$B$18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5" l="1"/>
  <c r="F32" i="5"/>
  <c r="C1" i="62"/>
  <c r="A15" i="5"/>
  <c r="A14" i="5"/>
  <c r="B10" i="17"/>
  <c r="B11" i="17"/>
  <c r="I61" i="5" l="1"/>
  <c r="A62" i="5" s="1"/>
  <c r="E5" i="5"/>
  <c r="E4" i="5"/>
  <c r="F31" i="5" l="1"/>
  <c r="I59" i="5" s="1"/>
  <c r="C1" i="54"/>
  <c r="H31" i="5" s="1"/>
  <c r="B14" i="17" l="1"/>
  <c r="C14" i="17"/>
  <c r="B15" i="17"/>
  <c r="C15" i="17"/>
  <c r="B16" i="17"/>
  <c r="C16" i="17"/>
  <c r="B17" i="17"/>
  <c r="C17" i="17"/>
  <c r="B18" i="17"/>
  <c r="C18" i="17"/>
  <c r="B19" i="17"/>
  <c r="C19" i="17"/>
  <c r="B20" i="17"/>
  <c r="C20" i="17"/>
  <c r="B21" i="17"/>
  <c r="C21" i="17"/>
  <c r="B22" i="17"/>
  <c r="C22" i="17"/>
  <c r="B23" i="17"/>
  <c r="C23" i="17"/>
  <c r="B24" i="17"/>
  <c r="C24" i="17"/>
  <c r="F26" i="5"/>
  <c r="I47" i="5" s="1"/>
  <c r="F25" i="5"/>
  <c r="I45" i="5" s="1"/>
  <c r="F24" i="5"/>
  <c r="I43" i="5" s="1"/>
  <c r="F23" i="5"/>
  <c r="I41" i="5" s="1"/>
  <c r="C1" i="53"/>
  <c r="H23" i="5" s="1"/>
  <c r="C13" i="17"/>
  <c r="B13" i="17"/>
  <c r="B7" i="17"/>
  <c r="K34" i="5"/>
  <c r="L34" i="5"/>
  <c r="J34" i="5"/>
  <c r="I34" i="5"/>
  <c r="H34" i="5"/>
  <c r="G34" i="5"/>
  <c r="F34" i="5"/>
  <c r="L33" i="5"/>
  <c r="K33" i="5"/>
  <c r="A74" i="5" s="1"/>
  <c r="J33" i="5"/>
  <c r="I33" i="5"/>
  <c r="H33" i="5"/>
  <c r="G33" i="5"/>
  <c r="F33" i="5"/>
  <c r="F21" i="5"/>
  <c r="I37" i="5" s="1"/>
  <c r="C1" i="37"/>
  <c r="H29" i="5" s="1"/>
  <c r="F22" i="5"/>
  <c r="F27" i="5"/>
  <c r="I49" i="5"/>
  <c r="G27" i="5"/>
  <c r="F28" i="5"/>
  <c r="I52" i="5" s="1"/>
  <c r="F29" i="5"/>
  <c r="I54" i="5" s="1"/>
  <c r="F30" i="5"/>
  <c r="I56" i="5" s="1"/>
  <c r="C1" i="21"/>
  <c r="H21" i="5" s="1"/>
  <c r="C1" i="22"/>
  <c r="H27" i="5" s="1"/>
  <c r="A51" i="5" s="1"/>
  <c r="C26" i="22"/>
  <c r="I27" i="5"/>
  <c r="C1" i="23"/>
  <c r="H28" i="5" s="1"/>
  <c r="B16" i="49"/>
  <c r="B17" i="49"/>
  <c r="B18" i="49"/>
  <c r="B19" i="49"/>
  <c r="H1" i="15"/>
  <c r="C1" i="24"/>
  <c r="H26" i="5" s="1"/>
  <c r="C1" i="50"/>
  <c r="H30" i="5" s="1"/>
  <c r="B1" i="17"/>
  <c r="B2" i="17"/>
  <c r="D5" i="17"/>
  <c r="D8" i="17" s="1"/>
  <c r="B5" i="17" s="1"/>
  <c r="B6" i="17"/>
  <c r="C1" i="18"/>
  <c r="H22" i="5" s="1"/>
  <c r="I39" i="5"/>
  <c r="A60" i="5" l="1"/>
  <c r="A72" i="5"/>
  <c r="A40" i="5"/>
  <c r="A67" i="5"/>
  <c r="A38" i="5"/>
  <c r="A53" i="5"/>
  <c r="A55" i="5"/>
  <c r="A76" i="5"/>
  <c r="A48" i="5"/>
  <c r="A70" i="5"/>
  <c r="A57" i="5"/>
  <c r="A42" i="5"/>
  <c r="H24" i="5"/>
  <c r="A44" i="5" s="1"/>
  <c r="H25" i="5"/>
  <c r="A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ED1B0AEF-8428-46BF-933E-F17E91599E5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B354F012-7DAB-4572-B494-2040664E09D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50E2C83F-AF93-44DF-BA23-D36E05FC54F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<sst xmlns="http://schemas.openxmlformats.org/spreadsheetml/2006/main" count="469" uniqueCount="376">
  <si>
    <t>Ergebnisdatenblatt</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</si>
  <si>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</si>
  <si>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</si>
  <si>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</si>
  <si>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</si>
  <si>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</si>
  <si>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</si>
  <si>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</si>
  <si>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</si>
  <si>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</si>
  <si>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</si>
  <si>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</si>
  <si>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</si>
  <si>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</si>
  <si>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</si>
  <si>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</si>
  <si>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</si>
  <si>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</si>
  <si>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</si>
  <si>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</si>
  <si>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</si>
  <si>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</si>
  <si>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</si>
  <si>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</si>
  <si>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</si>
  <si>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</si>
  <si>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</si>
  <si>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</si>
  <si>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</si>
  <si>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</si>
  <si>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</si>
  <si>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</si>
  <si>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</si>
  <si>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</si>
  <si>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Tabelle wurde bereits einmal gesendet, es handelt sich um eine Aktualisierung:</t>
  </si>
  <si>
    <t>Methode</t>
  </si>
  <si>
    <t>Bezeichnung des Analysenverfahrens</t>
  </si>
  <si>
    <t>Anzahl</t>
  </si>
  <si>
    <t>Modifikation</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</si>
  <si>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</si>
  <si>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</si>
  <si>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</si>
  <si>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</si>
  <si>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</si>
  <si>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</si>
  <si>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</si>
  <si>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</si>
  <si>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</si>
  <si>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</si>
  <si>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</si>
  <si>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</si>
  <si>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</si>
  <si>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</si>
  <si>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</si>
  <si>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</si>
  <si>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</si>
  <si>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</si>
  <si>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</si>
  <si>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</si>
  <si>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</si>
  <si>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</si>
  <si>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</si>
  <si>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</si>
  <si>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</si>
  <si>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</si>
  <si>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</si>
  <si>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</si>
  <si>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</si>
  <si>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</si>
  <si>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</si>
  <si>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</si>
  <si>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</si>
  <si>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</si>
  <si>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</si>
  <si>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Sonstige</t>
  </si>
  <si>
    <t>Wasser</t>
  </si>
  <si>
    <t>Fett</t>
  </si>
  <si>
    <t>Kochsalz</t>
  </si>
  <si>
    <t>Allylsenföl</t>
  </si>
  <si>
    <t>mg/100 g</t>
  </si>
  <si>
    <t>Parameter 7</t>
  </si>
  <si>
    <t>Titrierbare Gesamtsäure</t>
  </si>
  <si>
    <t>Saccharose</t>
  </si>
  <si>
    <t>Glucose</t>
  </si>
  <si>
    <t>Fructose</t>
  </si>
  <si>
    <t>Trocknung bei 103 ± 2 °C</t>
  </si>
  <si>
    <t>Gefriertrocknung</t>
  </si>
  <si>
    <t>Mikrowellentrocknung</t>
  </si>
  <si>
    <t>Vakuumtrocknung</t>
  </si>
  <si>
    <t>Schweizerisches Lebensmittelbuch Kapitel 11/4.1</t>
  </si>
  <si>
    <t>§ 64 LFGB Nr. L 52.06-1 (06.00-3)</t>
  </si>
  <si>
    <t>§ 64 LFGB Nr. L 52.06-1 (06.00-3), modifiziert</t>
  </si>
  <si>
    <t>Trocknung bei 103 ± 2 °C mit Seesand</t>
  </si>
  <si>
    <t>nach Büchi-Caviezel</t>
  </si>
  <si>
    <t>nach Weibull-Stoldt</t>
  </si>
  <si>
    <t>Extraktion mit Petrolether (Methode nach Grossfeld)</t>
  </si>
  <si>
    <t>nach Gerber</t>
  </si>
  <si>
    <t>§ 64 LFGB Nr. L 52.06-2 (06.00-6)</t>
  </si>
  <si>
    <t>§ 64 LFGB Nr. L 52.06-2 (06.00-6), modifiziert</t>
  </si>
  <si>
    <t>Mikrowellenextraktion</t>
  </si>
  <si>
    <t>Schweizerisches Lebensmittelbuch Kapitel 11/5.7</t>
  </si>
  <si>
    <t>Fosslet</t>
  </si>
  <si>
    <t>Gesamtsäure</t>
  </si>
  <si>
    <t>§ 64 LFGB Nr. L 20.01/02-2</t>
  </si>
  <si>
    <t>§ 64 LFGB Nr. L 20.01/02-2, modifiziert</t>
  </si>
  <si>
    <t>Titration</t>
  </si>
  <si>
    <t>Titration bis pH 7,0</t>
  </si>
  <si>
    <t>Titration bis pH 8,1</t>
  </si>
  <si>
    <t>Titration bis pH 8,2</t>
  </si>
  <si>
    <t>Sonstiger pH-Wert</t>
  </si>
  <si>
    <t>pH-Wert des Endpunktes</t>
  </si>
  <si>
    <t>pH-Wert</t>
  </si>
  <si>
    <t>Potentiometrisch durch Titration mit Silbernitrat</t>
  </si>
  <si>
    <t>Nach Mohr</t>
  </si>
  <si>
    <t>Nach Vollhard</t>
  </si>
  <si>
    <t>Ionenchromatographosch</t>
  </si>
  <si>
    <t>Potentiometrisch durch Titration mit Quecksilbernitrat</t>
  </si>
  <si>
    <t>Schweizerisches Lebensmittelbuch Kapitel 11/5.6.1</t>
  </si>
  <si>
    <t>§ 64 LFGB Nr. L 52.06-3</t>
  </si>
  <si>
    <t>§ 64 LFGB Nr. L 52.06-3, modifiziert</t>
  </si>
  <si>
    <t>SCIL-Testsatz Nr. 1247</t>
  </si>
  <si>
    <t>IFU Nr. 55</t>
  </si>
  <si>
    <t>§ 64 LFGB Nr. L 52.06-5 (enzymatisches Verfahren)</t>
  </si>
  <si>
    <t>§ 64 LFGB Nr. L 52.06-5 (enzymatisches Verfahren), modifiziert</t>
  </si>
  <si>
    <t>§ 64 LFGB Nr. L 31.00-13 (enzymatisches Verfahren)</t>
  </si>
  <si>
    <t>§ 64 LFGB Nr. L 31.00-13 (enzymatisches Verfahren), modifiziert</t>
  </si>
  <si>
    <t>HPLC- oder IC-Verfahren mit RI-Detektion</t>
  </si>
  <si>
    <t>HPLC- oder IC-Verfahren mit sonstiger Detektion</t>
  </si>
  <si>
    <t>Enzymatisch nach r-biopharm / Roche Best.Nr. 11 113 950 035 (Maltose, Saccharose, Glucose)</t>
  </si>
  <si>
    <t>§ 64 LFGB Nr. L 52.06-4</t>
  </si>
  <si>
    <t>§ 64 LFGB Nr. L 52.06-4, modifiziert</t>
  </si>
  <si>
    <t>Allysenföl</t>
  </si>
  <si>
    <t>check of the e-Mail address</t>
  </si>
  <si>
    <t>result of the control</t>
  </si>
  <si>
    <t>Enzymatisch nach r-biopharm / Roche Nr. 10 716 260 035 (Saccharose, Glucose, Fructose)</t>
  </si>
  <si>
    <t>Enzymatisch nach r-biopharm / Roche Nr. 10 139 106 035 (Glucose, Fructose)</t>
  </si>
  <si>
    <t>Enzymatisch nach r-biopharm / Roche Nr. 10 716 251 035 (Glucose)</t>
  </si>
  <si>
    <t>Wasserdampfdestillation, Photometrisch nach Methanol-Kupplung</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</si>
  <si>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</si>
  <si>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</si>
  <si>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</si>
  <si>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Potentiometrische Titration mit NaOH (auch automatisch)</t>
  </si>
  <si>
    <t>§ 64 LFBG Nr. L 31.00-3</t>
  </si>
  <si>
    <t>§ 64 LFBG Nr. L 31.00-3, modifiziert</t>
  </si>
  <si>
    <t>IR-Trocknung (MA150)</t>
  </si>
  <si>
    <t>Enzymatisch nach r-biopharm / Roche Nr. 10 139 041 035 (Saccharose, Glucose)</t>
  </si>
  <si>
    <t>Scil Testsatz Best-Nr. 1211</t>
  </si>
  <si>
    <t>mg/kg</t>
  </si>
  <si>
    <r>
      <t>Schwefeldioxid (SO</t>
    </r>
    <r>
      <rPr>
        <vertAlign val="subscript"/>
        <sz val="13"/>
        <rFont val="Tempus Sans ITC"/>
        <family val="5"/>
      </rPr>
      <t>2</t>
    </r>
    <r>
      <rPr>
        <sz val="13"/>
        <rFont val="Times New Roman"/>
        <family val="1"/>
      </rPr>
      <t>)</t>
    </r>
  </si>
  <si>
    <r>
      <t>Schwefeldioxid (SO</t>
    </r>
    <r>
      <rPr>
        <vertAlign val="subscript"/>
        <sz val="14"/>
        <rFont val="Times New Roman"/>
        <family val="1"/>
      </rPr>
      <t>2</t>
    </r>
    <r>
      <rPr>
        <sz val="14"/>
        <rFont val="Times New Roman"/>
        <family val="1"/>
      </rPr>
      <t>)</t>
    </r>
  </si>
  <si>
    <t>info@lvus.de; ergebnisse@lvus.de</t>
  </si>
  <si>
    <t>Beispiel für die Eingabe von 2 eMail-Adressen:
Example how to type in 2 different e-mail addresses:</t>
  </si>
  <si>
    <t>Enzym.</t>
  </si>
  <si>
    <t>Enzymatisch mittels Thermo Fisher Gallery</t>
  </si>
  <si>
    <t>Iodometrische Titration</t>
  </si>
  <si>
    <t>IFU 7 (1968)</t>
  </si>
  <si>
    <t>Dest.</t>
  </si>
  <si>
    <t>IC</t>
  </si>
  <si>
    <t>Ionenchromatographisch nach wäßriger Extraktion</t>
  </si>
  <si>
    <t>Wasserdampfdestillation mit anschließender Titration</t>
  </si>
  <si>
    <t>Methode nach Zonneveld-Meyer</t>
  </si>
  <si>
    <t>§ 64 LFGB Nr. L 00.00-46/2 (DIN EN 1988, Teil 2 - enzymatisch), modifiziert</t>
  </si>
  <si>
    <t>§ 64 LFGB Nr. L 00.00-46/2 (DIN EN 1988, Teil 2 - enzymatisch)</t>
  </si>
  <si>
    <t>§ 64 LFGB Nr. L 00.00-46/1 (DIN EN 1988, Teil 1 - Monier-Willems), modifiziert</t>
  </si>
  <si>
    <t>§ 64 LFGB Nr. L 00.00-46/1 (DIN EN 1988, Teil 1 - Monier-Willems)</t>
  </si>
  <si>
    <t>Verfahren nach Reith-Willems</t>
  </si>
  <si>
    <t>Enzymatisch nach r-biopharm / Roche Nr. 10 725 854 035</t>
  </si>
  <si>
    <t>Schwefeldioxid</t>
  </si>
  <si>
    <t>Dest</t>
  </si>
  <si>
    <t>§ 64 LFGB Nr. L 52.04-3, modifiziert</t>
  </si>
  <si>
    <t>§ 64 LFGB Nr. L 52.04-3</t>
  </si>
  <si>
    <t>Trocknung bei 105 +/- 3 °C mit Seesand</t>
  </si>
  <si>
    <t>§ 64 LFGB Nr. L 20.01/02-3</t>
  </si>
  <si>
    <t>§ 64 LFGB Nr. L 20.01/02-3, modifiziert</t>
  </si>
  <si>
    <t>Trocknung bei 102° (+-0,2) Seesand 4 Stunden</t>
  </si>
  <si>
    <t>§ 64 LFBG Nr. L 52.01.01-4 (26.11.03-4)</t>
  </si>
  <si>
    <t>§ 64 LFBG Nr. L 52.01.01-4 (26.11.03-4), modifiziert</t>
  </si>
  <si>
    <t>ISO 750</t>
  </si>
  <si>
    <t>ISO 5522</t>
  </si>
  <si>
    <t>Dest. -&gt; IC</t>
  </si>
  <si>
    <t>Destillation nach Reith-Willems-Verfahren; Ionenchromatographische Detektion mittels Leitfähigkeitsdetektor</t>
  </si>
  <si>
    <t>Natrium</t>
  </si>
  <si>
    <t>Probeneinwaage</t>
  </si>
  <si>
    <t>Aufschlussprinzip</t>
  </si>
  <si>
    <t>verwendete Säure (1)</t>
  </si>
  <si>
    <t>verwendete Säure (2)</t>
  </si>
  <si>
    <t>Oxidationsmittel</t>
  </si>
  <si>
    <t>Messprinzip</t>
  </si>
  <si>
    <t>Verfahren / Literatur</t>
  </si>
  <si>
    <t>§ 64 LFGB Nr. L 00.00-135 (auch modifiziert)</t>
  </si>
  <si>
    <t>AOAC 985.35</t>
  </si>
  <si>
    <t>EN 15505</t>
  </si>
  <si>
    <t>AOAC 999.10, 2002</t>
  </si>
  <si>
    <t>AOAC 7000B, 1998</t>
  </si>
  <si>
    <t>EPA 7010, 1998</t>
  </si>
  <si>
    <t>AOAC Official Method 975.03 Atomic Absorbtion Spectrophotometric Method</t>
  </si>
  <si>
    <t>Schweizerisches Lebensmittelbuch, Kapitel 45</t>
  </si>
  <si>
    <t>Kombination aus § 64 LFGB L06.00-4 und L 06.00-9</t>
  </si>
  <si>
    <t>AOAC Official Method 984.27 und 985.01</t>
  </si>
  <si>
    <t>Rauscher: Untersuchung von Lebensmitteln, VEB Fachbuchverlag Leipzig (1972)</t>
  </si>
  <si>
    <t>BS ISO 8070:2007 (auch modifiziert)</t>
  </si>
  <si>
    <t>DIN ISO 9964-3:1996-08 (auch modifiziert)</t>
  </si>
  <si>
    <t>§ 64 LFGB Nr. L 00.00-144 (auch modifiziert)</t>
  </si>
  <si>
    <t>§ 64 LFGB Nr. L 07.00-56 (auch modifiziert)</t>
  </si>
  <si>
    <t>§ 64 LFGB Nr. 31.00-6 (auch modifiziert)</t>
  </si>
  <si>
    <t>§ 64 LFGB Nr. L 49.00-2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</si>
  <si>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</si>
  <si>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</si>
  <si>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</si>
  <si>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</si>
  <si>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</si>
  <si>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</si>
  <si>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</si>
  <si>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Ionenselektive Elektrode</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</si>
  <si>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</si>
  <si>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</si>
  <si>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</si>
  <si>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</si>
  <si>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</si>
  <si>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</si>
  <si>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</si>
  <si>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</si>
  <si>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</si>
  <si>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</si>
  <si>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</si>
  <si>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</si>
  <si>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</si>
  <si>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</si>
  <si>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</si>
  <si>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</si>
  <si>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</si>
  <si>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</si>
  <si>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</si>
  <si>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</si>
  <si>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</si>
  <si>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</si>
  <si>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</si>
  <si>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</si>
  <si>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</si>
  <si>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</si>
  <si>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</si>
  <si>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</si>
  <si>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</si>
  <si>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</si>
  <si>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</si>
  <si>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</si>
  <si>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</si>
  <si>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</si>
  <si>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</si>
  <si>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</si>
  <si>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</si>
  <si>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</si>
  <si>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</si>
  <si>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Na</t>
  </si>
  <si>
    <t>Elemente</t>
  </si>
  <si>
    <t>Kochsalz (über Chlorid)</t>
  </si>
  <si>
    <t>Beschreibung der verwendeten Analysenverfahren (2)</t>
  </si>
  <si>
    <t>J. Nölte: ICP-Emissionsspektrometrie für Praktiker, Wiley-VCH Verlag GmbH, Weinheim, 2002</t>
  </si>
  <si>
    <t>Leco TGA</t>
  </si>
  <si>
    <t>DIN CEN/TS 15621, auch modifiziert</t>
  </si>
  <si>
    <t>DIN EN ISO 11885 (auch modifiziert)</t>
  </si>
  <si>
    <t>DIN EN ISO 7980 DEV 3a (auch modifiziert)</t>
  </si>
  <si>
    <t>DIN 38406 E 13 (auch modifiziert)</t>
  </si>
  <si>
    <t>DIN 38406 E 14 (auch modifiziert)</t>
  </si>
  <si>
    <t>DIN 38406 E 29 (auch modifiziert)</t>
  </si>
  <si>
    <t>DIN ISO 11047 (auch modifiziert)</t>
  </si>
  <si>
    <t>DIN EN ISO 17294-2 (auch modifiziert)</t>
  </si>
  <si>
    <t>DIN EN ISO 14911 (auch modifiziert)</t>
  </si>
  <si>
    <t>VDLUA VII 2.2.2.6 (auch modifiziert)</t>
  </si>
  <si>
    <t>DIN EN ISO 15763 (auch modifiziert)</t>
  </si>
  <si>
    <t>DIN EN ISO 15510 (auch modifiziert)</t>
  </si>
  <si>
    <t>Hausmethode</t>
  </si>
  <si>
    <t>Geben Sie Gehalte mit den in Spalte 3 aufgeführten signifikanten Stellen an. Beispiele hierzu sind in "Hinweise1" enthalten.
Report results with in column 3 shown significant numbers (there are some examples in sheet "hints1" .</t>
  </si>
  <si>
    <t>Wasserdampfdestillation; photometrisch nach Ammoniak-Kupplung</t>
  </si>
  <si>
    <t>HPLC-MS</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</si>
  <si>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 / CD</t>
    </r>
  </si>
  <si>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</si>
  <si>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t>Trocknungsverlsut</t>
  </si>
  <si>
    <t>§ 64 LFGB Nr. L 20.01/02-5, modifiziert</t>
  </si>
  <si>
    <t>§ 64 LFGB Nr. L 20.01/02-5</t>
  </si>
  <si>
    <t>Vereinfachte Mikromethode zur gravimetrischen Bestimmung des Fettgehalten nach Säureaufschluss nach E. Schulte</t>
  </si>
  <si>
    <t>Destillation nach Reith-Willems mit anschließender komplexometrischer Titration</t>
  </si>
  <si>
    <t>DIN ISO Methode 5504 von 1982 (nur Bestimmung von Isothiocyanaten)</t>
  </si>
  <si>
    <t>§ 64 LFGB Nr. L 26.11.03-2</t>
  </si>
  <si>
    <t>§ 64 LFGB Nr. L 26.11.03-2, modifiziert</t>
  </si>
  <si>
    <t>§ 64 LFGB Nr. L 26.04-1</t>
  </si>
  <si>
    <t>§ 64 LFGB Nr. L 26.04-1, modifiziert</t>
  </si>
  <si>
    <t>§ 64 LFGB Nr. L 17.00-6</t>
  </si>
  <si>
    <t>§ 64 LFGB Nr. L 17.00-6, modifiziert</t>
  </si>
  <si>
    <t>§ 64 LFGB Nr. L 07.00-5/1</t>
  </si>
  <si>
    <t>§ 64 LFGB Nr. L 07.00-5/1, modifiziert</t>
  </si>
  <si>
    <t>Parameter</t>
  </si>
  <si>
    <t>Eiweiß (N * 6,25)</t>
  </si>
  <si>
    <t>Glucose, wasserfrei</t>
  </si>
  <si>
    <t>Fructose, wasserfrei</t>
  </si>
  <si>
    <t>Saccharose, wasserfrei</t>
  </si>
  <si>
    <t>Parameter 8</t>
  </si>
  <si>
    <t>Parameter 9</t>
  </si>
  <si>
    <t>Parameter 10</t>
  </si>
  <si>
    <t>Parameter 11</t>
  </si>
  <si>
    <t>Zucker</t>
  </si>
  <si>
    <t>Trocknungsverlust/Wasser</t>
  </si>
  <si>
    <t>Eiweiß (Rohprotein)</t>
  </si>
  <si>
    <t>Rohprotein (N * 6,25)</t>
  </si>
  <si>
    <t>§ 64 LFGB Nr. L 06.00-7 (08.00-7): 2014-08</t>
  </si>
  <si>
    <t>§ 64 LFGB Nr. L 06.00-7 (08.00-7): 2014-08, modifiziert oder andere Version</t>
  </si>
  <si>
    <t>§ 64 LFGB Nr. L 06.00-20 (01.00-60): 2003-12</t>
  </si>
  <si>
    <t>§ 64 LFGB Nr. L 06.00-20 (01.00-60): 2003-12, modifiziert</t>
  </si>
  <si>
    <t>Nach Dumas</t>
  </si>
  <si>
    <t>Nach Kjeldahl</t>
  </si>
  <si>
    <t>§ 64 LFGB Nr. L 02.09-5 (DIN 10454): 1986-05</t>
  </si>
  <si>
    <t>§ 64 LFGB Nr. L 02.09-5 (DIN 10454): 1986-05, modifiziert</t>
  </si>
  <si>
    <t>§ 64 LFBG Nr. L 26.04-4:1987-06</t>
  </si>
  <si>
    <t>§ 64 LFBG Nr. L 26.04-4:1987-06, modifiziert</t>
  </si>
  <si>
    <t>Titration mit thermometrischer Endpunktbestimmung</t>
  </si>
  <si>
    <t>Titrierbare Gesamtsäure
(bis pH 8,1, als Essigsäure)</t>
  </si>
  <si>
    <t>Asche</t>
  </si>
  <si>
    <t>?</t>
  </si>
  <si>
    <t>Parameter 12</t>
  </si>
  <si>
    <t>§ 64 LFGB Nr. L 06.00-4 (08.00-4): 2007-04</t>
  </si>
  <si>
    <t>§ 64 LFGB Nr. L 06.00-4, (08.00-4): 2007-04, modifiziert oder andere Version</t>
  </si>
  <si>
    <t>§ 64 LFGB Nr. L 08.00-60: 2014-08</t>
  </si>
  <si>
    <t>§ 64 LFGB Nr. L 08.00-60: 2014-08, modifiziert oder andere Version</t>
  </si>
  <si>
    <t>Veraschung bei 500 °C bis 540 °C</t>
  </si>
  <si>
    <t>Veraschung bei 540 °C bis 580 °C</t>
  </si>
  <si>
    <t>Veraschung bei 580 °C bis 620 °C</t>
  </si>
  <si>
    <t>Veraschung bei 620 °C bis 660 °C</t>
  </si>
  <si>
    <t>mikrowellenbeschleunigte Veraschung</t>
  </si>
  <si>
    <t>§ 64 LFGB 17.00-3: 1982-05 (ohne Vortrocknen )</t>
  </si>
  <si>
    <t>ISO 936:2000</t>
  </si>
  <si>
    <t>Thermogravische Analyse (TGA)</t>
  </si>
  <si>
    <t>VDLUFA Bd. VI C 10.2</t>
  </si>
  <si>
    <t>SLMB Methode Nr. 313.1</t>
  </si>
  <si>
    <t>Mikrowellenveraschung 600 °C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</si>
  <si>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</si>
  <si>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</si>
  <si>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</si>
  <si>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</si>
  <si>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</si>
  <si>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</si>
  <si>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</si>
  <si>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</si>
  <si>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</si>
  <si>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</si>
  <si>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</si>
  <si>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</si>
  <si>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Enzymatisch mittels Thermo Fisher Science Gallery</t>
  </si>
  <si>
    <t>§ 64 LFGB Nr. L 07.00-22:1983-06, auch modifiziert</t>
  </si>
  <si>
    <t>§ 64 LFGB Nr. L 20.01/02-4</t>
  </si>
  <si>
    <t>§ 64 LFGB Nr. L 20.01/02-4, modifiziert</t>
  </si>
  <si>
    <t>Flammen-AES</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</si>
  <si>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</si>
  <si>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</si>
  <si>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</si>
  <si>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</si>
  <si>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Enzymatisch nach r-biopharm Enzytec Liquid D-Glucose / D-Fructose, Nr. E8160</t>
  </si>
  <si>
    <t>Enzymatisch nach r-biopharm Enzytec Liquid Sucrose / D-Glucose, Nr. E8180</t>
  </si>
  <si>
    <t>§ 64 LFGB Nr. L 31.00-4, auch modifiziert</t>
  </si>
  <si>
    <t>§ 64 LFGB Nr. L 00.00-168:2020-11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</si>
  <si>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</si>
  <si>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</si>
  <si>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</si>
  <si>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</si>
  <si>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</si>
  <si>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</si>
  <si>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</si>
  <si>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</si>
  <si>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</si>
  <si>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Ihre eMail darf nur eine einzige Anlage enthalten. Ansonsten kann das Mail nicht verarbeitet werden. 
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</si>
  <si>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</si>
  <si>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</si>
  <si>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</si>
  <si>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Senf</t>
  </si>
  <si>
    <t>Erucasäure</t>
  </si>
  <si>
    <t>g/kg</t>
  </si>
  <si>
    <t>Bitte eingeben: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</si>
</sst>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empus Sans ITC"/>
      <family val="5"/>
    </font>
    <font>
      <vertAlign val="subscript"/>
      <sz val="14"/>
      <name val="Times New Roman"/>
      <family val="1"/>
    </font>
    <font>
      <sz val="10"/>
      <name val="Arial"/>
      <family val="2"/>
    </font>
    <font>
      <u/>
      <sz val="11"/>
      <color indexed="12"/>
      <name val="Times New Roman"/>
      <family val="1"/>
    </font>
    <font>
      <vertAlign val="subscript"/>
      <sz val="11"/>
      <name val="Times New Roman"/>
      <family val="1"/>
    </font>
    <font>
      <b/>
      <sz val="13"/>
      <name val="Times New Roman"/>
      <family val="1"/>
    </font>
    <font>
      <vertAlign val="subscript"/>
      <sz val="10"/>
      <name val="Times New Roman"/>
      <family val="1"/>
    </font>
    <font>
      <sz val="11"/>
      <color theme="0"/>
      <name val="Times New Roman"/>
      <family val="1"/>
    </font>
    <font>
      <sz val="10"/>
      <color theme="0"/>
      <name val="Times New Roman"/>
      <family val="1"/>
    </font>
    <font>
      <sz val="11"/>
      <color theme="0" tint="-0.249977111117893"/>
      <name val="Times New Roman"/>
      <family val="1"/>
    </font>
    <font>
      <b/>
      <sz val="11"/>
      <color rgb="FFFF0000"/>
      <name val="Times New Roman"/>
      <family val="1"/>
    </font>
    <font>
      <i/>
      <sz val="11"/>
      <color theme="0" tint="-0.499984740745262"/>
      <name val="Times New Roman"/>
      <family val="1"/>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style="thick">
        <color indexed="17"/>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20" fillId="0" borderId="0" xfId="0" applyFont="1" applyProtection="1">
      <protection hidden="1"/>
    </xf>
    <xf numFmtId="0" fontId="7" fillId="3" borderId="0" xfId="0" applyFont="1" applyFill="1" applyAlignment="1" applyProtection="1">
      <alignment vertical="center" wrapText="1"/>
      <protection hidden="1"/>
    </xf>
    <xf numFmtId="0" fontId="18" fillId="0" borderId="1"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16" fillId="0" borderId="4"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0" fontId="4"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1" fillId="0" borderId="0" xfId="0" applyFont="1" applyProtection="1">
      <protection hidden="1"/>
    </xf>
    <xf numFmtId="0" fontId="17" fillId="0" borderId="0" xfId="0" applyFont="1" applyAlignment="1" applyProtection="1">
      <alignment horizontal="center" vertical="center"/>
      <protection hidden="1"/>
    </xf>
    <xf numFmtId="0" fontId="19" fillId="4" borderId="0" xfId="0" applyFont="1" applyFill="1" applyProtection="1">
      <protection locked="0"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17" fillId="0" borderId="0" xfId="0" applyFont="1" applyProtection="1">
      <protection hidden="1"/>
    </xf>
    <xf numFmtId="0" fontId="0" fillId="3" borderId="0" xfId="0" applyFill="1" applyAlignment="1" applyProtection="1">
      <alignment horizontal="center"/>
      <protection hidden="1"/>
    </xf>
    <xf numFmtId="0" fontId="24" fillId="0" borderId="0" xfId="0" applyFont="1" applyAlignment="1" applyProtection="1">
      <alignment horizontal="left" vertical="center" wrapText="1"/>
      <protection hidden="1"/>
    </xf>
    <xf numFmtId="0" fontId="5" fillId="0" borderId="0" xfId="0" applyFont="1" applyAlignment="1">
      <alignment horizontal="justify" vertical="top" wrapText="1"/>
    </xf>
    <xf numFmtId="0" fontId="5" fillId="0" borderId="0" xfId="0" applyFont="1" applyAlignment="1">
      <alignment wrapText="1"/>
    </xf>
    <xf numFmtId="0" fontId="5" fillId="0" borderId="0" xfId="0" applyFont="1"/>
    <xf numFmtId="0" fontId="5" fillId="0" borderId="4" xfId="0" applyFont="1" applyBorder="1" applyAlignment="1">
      <alignment horizontal="justify" vertical="top" wrapText="1"/>
    </xf>
    <xf numFmtId="0" fontId="16" fillId="0" borderId="0" xfId="0" applyFont="1" applyAlignment="1">
      <alignment horizontal="justify" vertical="top" wrapText="1"/>
    </xf>
    <xf numFmtId="0" fontId="4" fillId="0" borderId="5" xfId="0" applyFont="1" applyBorder="1" applyAlignment="1" applyProtection="1">
      <alignment horizontal="justify" vertical="top" wrapText="1"/>
      <protection hidden="1"/>
    </xf>
    <xf numFmtId="0" fontId="21" fillId="0" borderId="0" xfId="0" applyFont="1" applyAlignment="1" applyProtection="1">
      <alignment vertical="center"/>
      <protection hidden="1"/>
    </xf>
    <xf numFmtId="0" fontId="7" fillId="3" borderId="0" xfId="0" applyFont="1" applyFill="1" applyProtection="1">
      <protection hidden="1"/>
    </xf>
    <xf numFmtId="0" fontId="5" fillId="0" borderId="0" xfId="3"/>
    <xf numFmtId="0" fontId="18" fillId="0" borderId="0" xfId="3" applyFont="1"/>
    <xf numFmtId="0" fontId="5" fillId="0" borderId="0" xfId="3" applyAlignment="1">
      <alignment vertical="center"/>
    </xf>
    <xf numFmtId="0" fontId="11" fillId="0" borderId="0" xfId="3" applyFont="1" applyAlignment="1">
      <alignment vertical="center"/>
    </xf>
    <xf numFmtId="0" fontId="23" fillId="0" borderId="0" xfId="3" applyFont="1" applyAlignment="1">
      <alignment horizontal="left" vertical="center"/>
    </xf>
    <xf numFmtId="0" fontId="23" fillId="0" borderId="0" xfId="3" applyFont="1" applyAlignment="1">
      <alignment horizontal="left" vertical="center" wrapText="1"/>
    </xf>
    <xf numFmtId="49" fontId="5" fillId="2" borderId="0" xfId="3" applyNumberFormat="1" applyFill="1" applyAlignment="1" applyProtection="1">
      <alignment vertical="center"/>
      <protection locked="0"/>
    </xf>
    <xf numFmtId="0" fontId="18" fillId="0" borderId="0" xfId="3" applyFont="1" applyAlignment="1">
      <alignment vertical="center"/>
    </xf>
    <xf numFmtId="0" fontId="8" fillId="0" borderId="0" xfId="3" applyFont="1" applyAlignment="1">
      <alignment vertical="center"/>
    </xf>
    <xf numFmtId="0" fontId="5" fillId="0" borderId="0" xfId="3" applyProtection="1">
      <protection hidden="1"/>
    </xf>
    <xf numFmtId="0" fontId="4" fillId="0" borderId="0" xfId="3" applyFont="1" applyAlignment="1" applyProtection="1">
      <alignment horizontal="left"/>
      <protection hidden="1"/>
    </xf>
    <xf numFmtId="0" fontId="4" fillId="0" borderId="0" xfId="3" applyFont="1" applyProtection="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justify" vertical="top" wrapText="1"/>
      <protection hidden="1"/>
    </xf>
    <xf numFmtId="0" fontId="5" fillId="0" borderId="0" xfId="3" applyAlignment="1" applyProtection="1">
      <alignment wrapText="1"/>
      <protection hidden="1"/>
    </xf>
    <xf numFmtId="0" fontId="16" fillId="0" borderId="0" xfId="3" applyFont="1" applyAlignment="1">
      <alignment horizontal="left" vertical="top" wrapText="1"/>
    </xf>
    <xf numFmtId="0" fontId="5" fillId="0" borderId="0" xfId="4" applyFont="1"/>
    <xf numFmtId="0" fontId="4" fillId="0" borderId="0" xfId="3" applyFont="1" applyAlignment="1" applyProtection="1">
      <alignment horizontal="left" wrapText="1"/>
      <protection hidden="1"/>
    </xf>
    <xf numFmtId="164" fontId="5" fillId="0" borderId="0" xfId="4" applyNumberFormat="1" applyFont="1"/>
    <xf numFmtId="0" fontId="4" fillId="0" borderId="3" xfId="3" applyFont="1" applyBorder="1" applyAlignment="1" applyProtection="1">
      <alignment horizontal="left" vertical="top" wrapText="1"/>
      <protection hidden="1"/>
    </xf>
    <xf numFmtId="0" fontId="5" fillId="0" borderId="2" xfId="3" applyBorder="1" applyAlignment="1" applyProtection="1">
      <alignment vertical="top" wrapText="1"/>
      <protection hidden="1"/>
    </xf>
    <xf numFmtId="0" fontId="4" fillId="0" borderId="0" xfId="3" applyFont="1" applyAlignment="1" applyProtection="1">
      <alignment horizontal="left"/>
      <protection locked="0" hidden="1"/>
    </xf>
    <xf numFmtId="0" fontId="5" fillId="0" borderId="2" xfId="3" applyBorder="1" applyAlignment="1">
      <alignment vertical="top" wrapText="1"/>
    </xf>
    <xf numFmtId="0" fontId="24" fillId="0" borderId="7" xfId="0" applyFont="1" applyBorder="1" applyAlignment="1" applyProtection="1">
      <alignment vertical="center" wrapText="1"/>
      <protection hidden="1"/>
    </xf>
    <xf numFmtId="0" fontId="24" fillId="0" borderId="8" xfId="0" applyFont="1" applyBorder="1" applyAlignment="1" applyProtection="1">
      <alignment horizontal="center" vertical="center"/>
      <protection hidden="1"/>
    </xf>
    <xf numFmtId="0" fontId="24" fillId="5" borderId="8" xfId="0" applyFont="1" applyFill="1" applyBorder="1" applyAlignment="1" applyProtection="1">
      <alignment wrapText="1"/>
      <protection hidden="1"/>
    </xf>
    <xf numFmtId="0" fontId="24" fillId="5" borderId="8" xfId="0" applyFont="1" applyFill="1" applyBorder="1" applyAlignment="1" applyProtection="1">
      <alignment horizontal="center" vertical="center"/>
      <protection hidden="1"/>
    </xf>
    <xf numFmtId="0" fontId="9" fillId="0" borderId="0" xfId="0" applyFont="1" applyAlignment="1" applyProtection="1">
      <alignment vertical="center"/>
      <protection hidden="1"/>
    </xf>
    <xf numFmtId="0" fontId="24" fillId="0" borderId="0" xfId="0" applyFont="1" applyAlignment="1" applyProtection="1">
      <alignment vertical="center" wrapText="1"/>
      <protection hidden="1"/>
    </xf>
    <xf numFmtId="49" fontId="24" fillId="0" borderId="0" xfId="0" applyNumberFormat="1" applyFont="1" applyAlignment="1" applyProtection="1">
      <alignment vertical="center"/>
      <protection locked="0" hidden="1"/>
    </xf>
    <xf numFmtId="0" fontId="24" fillId="0" borderId="0" xfId="0" applyFont="1" applyAlignment="1" applyProtection="1">
      <alignment wrapText="1"/>
      <protection hidden="1"/>
    </xf>
    <xf numFmtId="0" fontId="32" fillId="0" borderId="0" xfId="0" applyFont="1" applyAlignment="1" applyProtection="1">
      <alignment horizontal="center" vertical="center"/>
      <protection hidden="1"/>
    </xf>
    <xf numFmtId="0" fontId="5" fillId="3" borderId="0" xfId="3" applyFill="1" applyProtection="1">
      <protection hidden="1"/>
    </xf>
    <xf numFmtId="0" fontId="23" fillId="3" borderId="0" xfId="3" applyFont="1" applyFill="1" applyProtection="1">
      <protection hidden="1"/>
    </xf>
    <xf numFmtId="0" fontId="6" fillId="3" borderId="0" xfId="3" applyFont="1" applyFill="1" applyProtection="1">
      <protection hidden="1"/>
    </xf>
    <xf numFmtId="0" fontId="5" fillId="3" borderId="0" xfId="3" applyFill="1" applyAlignment="1" applyProtection="1">
      <alignment vertical="center"/>
      <protection hidden="1"/>
    </xf>
    <xf numFmtId="0" fontId="1" fillId="3" borderId="0" xfId="1" applyFill="1" applyBorder="1" applyAlignment="1" applyProtection="1">
      <protection hidden="1"/>
    </xf>
    <xf numFmtId="0" fontId="11" fillId="3" borderId="0" xfId="3" applyFont="1" applyFill="1" applyAlignment="1" applyProtection="1">
      <alignment vertical="center"/>
      <protection hidden="1"/>
    </xf>
    <xf numFmtId="0" fontId="8" fillId="3" borderId="0" xfId="3" applyFont="1" applyFill="1" applyAlignment="1" applyProtection="1">
      <alignment vertical="center" wrapText="1"/>
      <protection hidden="1"/>
    </xf>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33" fillId="0" borderId="0" xfId="0" applyFont="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30" fillId="3" borderId="0" xfId="3" applyFont="1" applyFill="1" applyProtection="1">
      <protection hidden="1"/>
    </xf>
    <xf numFmtId="0" fontId="24" fillId="3" borderId="0" xfId="3" applyFont="1" applyFill="1" applyAlignment="1" applyProtection="1">
      <alignment vertical="center" wrapText="1"/>
      <protection hidden="1"/>
    </xf>
    <xf numFmtId="0" fontId="24" fillId="0" borderId="9" xfId="0" applyFont="1" applyBorder="1" applyAlignment="1">
      <alignment vertical="top" wrapText="1"/>
    </xf>
    <xf numFmtId="0" fontId="24" fillId="0" borderId="10" xfId="0" applyFont="1" applyBorder="1" applyAlignment="1" applyProtection="1">
      <alignment vertical="top"/>
      <protection hidden="1"/>
    </xf>
    <xf numFmtId="0" fontId="24" fillId="0" borderId="10" xfId="0" applyFont="1" applyBorder="1" applyAlignment="1" applyProtection="1">
      <alignment vertical="top" wrapText="1"/>
      <protection hidden="1"/>
    </xf>
    <xf numFmtId="0" fontId="24" fillId="0" borderId="11" xfId="0" applyFont="1" applyBorder="1" applyAlignment="1" applyProtection="1">
      <alignment vertical="top" wrapText="1"/>
      <protection hidden="1"/>
    </xf>
    <xf numFmtId="0" fontId="24" fillId="0" borderId="12" xfId="0" applyFont="1" applyBorder="1" applyAlignment="1" applyProtection="1">
      <alignment vertical="center" wrapText="1"/>
      <protection hidden="1"/>
    </xf>
    <xf numFmtId="0" fontId="24" fillId="0" borderId="13" xfId="0" applyFont="1" applyBorder="1" applyAlignment="1" applyProtection="1">
      <alignment horizontal="left" vertical="center" wrapText="1"/>
      <protection hidden="1"/>
    </xf>
    <xf numFmtId="0" fontId="4" fillId="0" borderId="13" xfId="0" applyFont="1" applyBorder="1" applyAlignment="1" applyProtection="1">
      <alignment horizontal="center" vertical="center"/>
      <protection hidden="1"/>
    </xf>
    <xf numFmtId="0" fontId="34" fillId="6" borderId="14" xfId="0" applyFont="1" applyFill="1" applyBorder="1" applyAlignment="1" applyProtection="1">
      <alignment horizontal="center" vertical="center"/>
      <protection hidden="1"/>
    </xf>
    <xf numFmtId="49" fontId="4" fillId="2" borderId="0" xfId="0" applyNumberFormat="1" applyFont="1" applyFill="1" applyProtection="1">
      <protection locked="0"/>
    </xf>
    <xf numFmtId="0" fontId="5" fillId="0" borderId="0" xfId="0" applyFont="1" applyAlignment="1" applyProtection="1">
      <alignment horizontal="left" vertical="top"/>
      <protection hidden="1"/>
    </xf>
    <xf numFmtId="0" fontId="16" fillId="0" borderId="0" xfId="0" applyFont="1" applyAlignment="1">
      <alignment horizontal="left" vertical="top" wrapText="1"/>
    </xf>
    <xf numFmtId="0" fontId="16" fillId="0" borderId="0" xfId="3" applyFont="1"/>
    <xf numFmtId="0" fontId="16" fillId="0" borderId="0" xfId="3" applyFont="1" applyProtection="1">
      <protection locked="0"/>
    </xf>
    <xf numFmtId="0" fontId="16" fillId="0" borderId="0" xfId="3" applyFont="1" applyAlignment="1" applyProtection="1">
      <alignment horizontal="left"/>
      <protection hidden="1"/>
    </xf>
    <xf numFmtId="0" fontId="16" fillId="0" borderId="3" xfId="3" applyFont="1" applyBorder="1" applyAlignment="1">
      <alignment horizontal="justify" vertical="top" wrapText="1"/>
    </xf>
    <xf numFmtId="0" fontId="16" fillId="0" borderId="0" xfId="3" applyFont="1" applyAlignment="1">
      <alignment horizontal="justify" vertical="top" wrapText="1"/>
    </xf>
    <xf numFmtId="0" fontId="16" fillId="0" borderId="0" xfId="3" applyFont="1" applyAlignment="1">
      <alignment wrapText="1"/>
    </xf>
    <xf numFmtId="0" fontId="16" fillId="0" borderId="0" xfId="3" applyFont="1" applyAlignment="1" applyProtection="1">
      <alignment horizontal="left" wrapText="1"/>
      <protection hidden="1"/>
    </xf>
    <xf numFmtId="0" fontId="16" fillId="0" borderId="0" xfId="3" applyFont="1" applyAlignment="1">
      <alignment horizontal="left" wrapText="1"/>
    </xf>
    <xf numFmtId="49" fontId="0" fillId="3" borderId="0" xfId="0" applyNumberFormat="1" applyFill="1" applyAlignment="1" applyProtection="1">
      <alignment horizontal="left" vertical="center"/>
      <protection locked="0"/>
    </xf>
    <xf numFmtId="0" fontId="11" fillId="3" borderId="0" xfId="0" applyFont="1" applyFill="1" applyAlignment="1" applyProtection="1">
      <alignment horizontal="left" vertical="center"/>
      <protection hidden="1"/>
    </xf>
    <xf numFmtId="49" fontId="24" fillId="2" borderId="0" xfId="0" applyNumberFormat="1" applyFont="1" applyFill="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0" fontId="16" fillId="0" borderId="0" xfId="0" applyFont="1"/>
    <xf numFmtId="0" fontId="16" fillId="0" borderId="0" xfId="0" applyFont="1" applyProtection="1">
      <protection locked="0"/>
    </xf>
    <xf numFmtId="0" fontId="16" fillId="0" borderId="0" xfId="0" applyFont="1" applyAlignment="1" applyProtection="1">
      <alignment horizontal="left"/>
      <protection hidden="1"/>
    </xf>
    <xf numFmtId="0" fontId="16" fillId="0" borderId="3" xfId="0" applyFont="1" applyBorder="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0" borderId="0" xfId="3"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9" fillId="0" borderId="0" xfId="0" applyFont="1" applyAlignment="1" applyProtection="1">
      <alignment horizontal="left"/>
      <protection hidden="1"/>
    </xf>
    <xf numFmtId="49" fontId="5" fillId="3" borderId="0" xfId="3" applyNumberFormat="1" applyFill="1" applyAlignment="1" applyProtection="1">
      <alignment horizontal="left"/>
      <protection locked="0"/>
    </xf>
    <xf numFmtId="49" fontId="5" fillId="3" borderId="0" xfId="3" applyNumberFormat="1" applyFill="1" applyAlignment="1" applyProtection="1">
      <alignment horizontal="left" vertical="center"/>
      <protection locked="0"/>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49" fontId="0" fillId="3" borderId="0" xfId="0" applyNumberFormat="1" applyFill="1" applyAlignment="1" applyProtection="1">
      <alignment horizontal="left" vertical="center" wrapText="1"/>
      <protection locked="0"/>
    </xf>
    <xf numFmtId="0" fontId="0" fillId="3" borderId="0" xfId="0" applyFill="1" applyAlignment="1" applyProtection="1">
      <alignment horizontal="center"/>
      <protection hidden="1"/>
    </xf>
    <xf numFmtId="49" fontId="5" fillId="3" borderId="0" xfId="0" applyNumberFormat="1" applyFont="1" applyFill="1" applyAlignment="1" applyProtection="1">
      <alignment horizontal="left" vertical="center" wrapText="1"/>
      <protection locked="0"/>
    </xf>
    <xf numFmtId="0" fontId="0" fillId="3" borderId="0" xfId="0" applyFill="1" applyAlignment="1" applyProtection="1">
      <alignment horizontal="left"/>
      <protection hidden="1"/>
    </xf>
    <xf numFmtId="0" fontId="19" fillId="0" borderId="0" xfId="0" applyFont="1" applyAlignment="1" applyProtection="1">
      <alignment horizontal="left" vertical="center" wrapText="1"/>
      <protection hidden="1"/>
    </xf>
    <xf numFmtId="14" fontId="15" fillId="0" borderId="0" xfId="0" applyNumberFormat="1" applyFont="1" applyAlignment="1" applyProtection="1">
      <alignment horizontal="left"/>
      <protection hidden="1"/>
    </xf>
    <xf numFmtId="0" fontId="9"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2" borderId="0" xfId="0" applyNumberFormat="1" applyFont="1" applyFill="1" applyAlignment="1" applyProtection="1">
      <alignment horizontal="left" vertical="center"/>
      <protection locked="0"/>
    </xf>
    <xf numFmtId="0" fontId="8" fillId="0" borderId="0" xfId="6" applyFont="1" applyAlignment="1">
      <alignment horizontal="left" wrapText="1"/>
    </xf>
    <xf numFmtId="0" fontId="8" fillId="0" borderId="0" xfId="6" applyFont="1" applyAlignment="1">
      <alignment horizontal="left"/>
    </xf>
    <xf numFmtId="0" fontId="5" fillId="0" borderId="0" xfId="6"/>
    <xf numFmtId="0" fontId="5" fillId="0" borderId="0" xfId="6" applyAlignment="1">
      <alignment horizontal="left" wrapText="1"/>
    </xf>
    <xf numFmtId="0" fontId="5" fillId="0" borderId="0" xfId="6" applyAlignment="1">
      <alignment horizontal="left"/>
    </xf>
    <xf numFmtId="0" fontId="9" fillId="0" borderId="0" xfId="6" applyFont="1" applyAlignment="1">
      <alignment horizontal="left" wrapText="1"/>
    </xf>
    <xf numFmtId="0" fontId="18" fillId="0" borderId="0" xfId="6" applyFont="1"/>
    <xf numFmtId="0" fontId="5" fillId="0" borderId="13" xfId="6" applyBorder="1" applyAlignment="1">
      <alignment horizontal="left" wrapText="1"/>
    </xf>
    <xf numFmtId="0" fontId="5" fillId="0" borderId="13" xfId="6" applyBorder="1" applyAlignment="1">
      <alignment horizontal="left"/>
    </xf>
    <xf numFmtId="0" fontId="5" fillId="3" borderId="6" xfId="6" applyFill="1" applyBorder="1" applyAlignment="1">
      <alignment horizontal="left" vertical="top" wrapText="1"/>
    </xf>
    <xf numFmtId="0" fontId="4" fillId="4" borderId="6" xfId="6" applyFont="1" applyFill="1" applyBorder="1" applyAlignment="1">
      <alignment horizontal="center" vertical="top" wrapText="1"/>
    </xf>
    <xf numFmtId="2" fontId="21" fillId="4" borderId="6" xfId="6" applyNumberFormat="1" applyFont="1" applyFill="1" applyBorder="1" applyAlignment="1">
      <alignment horizontal="center" vertical="top" wrapText="1"/>
    </xf>
    <xf numFmtId="0" fontId="5" fillId="4" borderId="0" xfId="6" applyFill="1"/>
    <xf numFmtId="0" fontId="8" fillId="0" borderId="0" xfId="7" applyFont="1" applyAlignment="1">
      <alignment horizontal="left" vertical="center"/>
    </xf>
    <xf numFmtId="0" fontId="5" fillId="0" borderId="0" xfId="7" applyAlignment="1">
      <alignment vertical="center"/>
    </xf>
    <xf numFmtId="0" fontId="5" fillId="0" borderId="0" xfId="7" applyAlignment="1">
      <alignment horizontal="left" vertical="center" wrapText="1"/>
    </xf>
    <xf numFmtId="0" fontId="5" fillId="0" borderId="0" xfId="7" applyAlignment="1">
      <alignment horizontal="left" vertical="center"/>
    </xf>
    <xf numFmtId="0" fontId="5" fillId="0" borderId="0" xfId="7"/>
    <xf numFmtId="0" fontId="8" fillId="0" borderId="0" xfId="7" applyFont="1" applyAlignment="1">
      <alignment vertical="center"/>
    </xf>
    <xf numFmtId="0" fontId="4" fillId="0" borderId="0" xfId="7" applyFont="1" applyAlignment="1">
      <alignment vertical="center"/>
    </xf>
    <xf numFmtId="0" fontId="4" fillId="0" borderId="0" xfId="7" applyFont="1" applyAlignment="1">
      <alignment horizontal="left" vertical="center" wrapText="1"/>
    </xf>
    <xf numFmtId="0" fontId="4" fillId="0" borderId="0" xfId="7" applyFont="1" applyAlignment="1">
      <alignment horizontal="left" vertical="center"/>
    </xf>
    <xf numFmtId="0" fontId="4" fillId="0" borderId="0" xfId="7" applyFont="1" applyAlignment="1">
      <alignment horizontal="left"/>
    </xf>
    <xf numFmtId="0" fontId="4" fillId="0" borderId="0" xfId="7" applyFont="1"/>
    <xf numFmtId="0" fontId="8" fillId="4" borderId="0" xfId="7" applyFont="1" applyFill="1" applyAlignment="1">
      <alignment horizontal="left"/>
    </xf>
    <xf numFmtId="0" fontId="4" fillId="4" borderId="0" xfId="7" applyFont="1" applyFill="1"/>
    <xf numFmtId="0" fontId="4" fillId="4" borderId="0" xfId="7" applyFont="1" applyFill="1" applyAlignment="1">
      <alignment vertical="center"/>
    </xf>
    <xf numFmtId="0" fontId="14" fillId="4" borderId="0" xfId="8" applyFont="1" applyFill="1" applyAlignment="1" applyProtection="1">
      <alignment horizontal="justify" vertical="center"/>
    </xf>
    <xf numFmtId="0" fontId="8" fillId="4" borderId="13" xfId="7" applyFont="1" applyFill="1" applyBorder="1" applyAlignment="1">
      <alignment horizontal="left" vertical="center" wrapText="1"/>
    </xf>
    <xf numFmtId="0" fontId="4" fillId="4" borderId="13" xfId="7" applyFont="1" applyFill="1" applyBorder="1" applyAlignment="1">
      <alignment horizontal="left" vertical="center"/>
    </xf>
    <xf numFmtId="0" fontId="4" fillId="4" borderId="0" xfId="7" applyFont="1" applyFill="1" applyAlignment="1">
      <alignment horizontal="left" vertical="center"/>
    </xf>
    <xf numFmtId="0" fontId="4" fillId="4" borderId="6" xfId="7" applyFont="1" applyFill="1" applyBorder="1" applyAlignment="1">
      <alignment horizontal="left" vertical="top" wrapText="1"/>
    </xf>
    <xf numFmtId="0" fontId="4" fillId="4" borderId="6" xfId="7" applyFont="1" applyFill="1" applyBorder="1" applyAlignment="1">
      <alignment horizontal="center" vertical="top" wrapText="1"/>
    </xf>
    <xf numFmtId="2" fontId="21" fillId="4" borderId="6" xfId="7" applyNumberFormat="1" applyFont="1" applyFill="1" applyBorder="1" applyAlignment="1">
      <alignment horizontal="center" vertical="top" wrapText="1"/>
    </xf>
    <xf numFmtId="0" fontId="4" fillId="4" borderId="0" xfId="7" applyFont="1" applyFill="1" applyAlignment="1">
      <alignment horizontal="left" wrapText="1"/>
    </xf>
    <xf numFmtId="0" fontId="4" fillId="4" borderId="0" xfId="7" applyFont="1" applyFill="1" applyAlignment="1">
      <alignment horizontal="left"/>
    </xf>
    <xf numFmtId="165" fontId="21" fillId="4" borderId="6" xfId="7" applyNumberFormat="1" applyFont="1" applyFill="1" applyBorder="1" applyAlignment="1">
      <alignment horizontal="center" vertical="top" wrapText="1"/>
    </xf>
    <xf numFmtId="0" fontId="9" fillId="0" borderId="0" xfId="7" applyFont="1" applyAlignment="1">
      <alignment horizontal="left" vertical="center"/>
    </xf>
    <xf numFmtId="0" fontId="5" fillId="4" borderId="0" xfId="7" applyFill="1" applyAlignment="1">
      <alignment vertical="center"/>
    </xf>
    <xf numFmtId="0" fontId="5" fillId="4" borderId="0" xfId="7" applyFill="1" applyAlignment="1">
      <alignment horizontal="left" vertical="center" wrapText="1"/>
    </xf>
    <xf numFmtId="0" fontId="18" fillId="4" borderId="0" xfId="7" applyFont="1" applyFill="1" applyAlignment="1">
      <alignment horizontal="left" vertical="center" wrapText="1"/>
    </xf>
    <xf numFmtId="0" fontId="5" fillId="4" borderId="0" xfId="7" applyFill="1" applyAlignment="1">
      <alignment horizontal="left" wrapText="1"/>
    </xf>
    <xf numFmtId="0" fontId="5" fillId="4" borderId="0" xfId="7" applyFill="1"/>
    <xf numFmtId="0" fontId="18" fillId="8" borderId="0" xfId="7" applyFont="1" applyFill="1" applyAlignment="1">
      <alignment horizontal="left" vertical="center" wrapText="1"/>
    </xf>
    <xf numFmtId="49" fontId="1" fillId="2" borderId="0" xfId="2" applyNumberFormat="1" applyFont="1" applyFill="1" applyAlignment="1" applyProtection="1">
      <alignment vertical="center"/>
      <protection locked="0"/>
    </xf>
  </cellXfs>
  <cellStyles count="9">
    <cellStyle name="Hyperlink 2" xfId="2" xr:uid="{00000000-0005-0000-0000-000000000000}"/>
    <cellStyle name="Link" xfId="1" builtinId="8"/>
    <cellStyle name="Link 2" xfId="8" xr:uid="{E9980F39-6E47-425E-83AB-1860A409CEF2}"/>
    <cellStyle name="Standard" xfId="0" builtinId="0"/>
    <cellStyle name="Standard 2" xfId="3" xr:uid="{00000000-0005-0000-0000-000003000000}"/>
    <cellStyle name="Standard 2 2" xfId="6" xr:uid="{F4004662-E3CF-4C3F-A0AD-B3870DCCF37E}"/>
    <cellStyle name="Standard 2 2 2" xfId="7" xr:uid="{0FB907D1-CBE7-42E7-A8E9-D500DF183C8B}"/>
    <cellStyle name="Standard 3" xfId="5" xr:uid="{02A074A7-AE90-4D5C-AF93-A6C47C5B260F}"/>
    <cellStyle name="Standard_Parameter2" xfId="4" xr:uid="{00000000-0005-0000-0000-000004000000}"/>
  </cellStyles>
  <dxfs count="46">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lor theme="0"/>
        <name val="Cambria"/>
        <scheme val="none"/>
      </font>
    </dxf>
    <dxf>
      <font>
        <condense val="0"/>
        <extend val="0"/>
        <color indexed="9"/>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39" fmlaLink="Wasser!$B$1" fmlaRange="Wasser!$B$3:$B$18" sel="16" val="0"/>
</file>

<file path=xl/ctrlProps/ctrlProp10.xml><?xml version="1.0" encoding="utf-8"?>
<formControlPr xmlns="http://schemas.microsoft.com/office/spreadsheetml/2009/9/main" objectType="Drop" dropLines="20" dropStyle="combo" dx="39" fmlaLink="Elemente!$B$13" fmlaRange="Elemente!$B$14:$B$27" sel="14" val="0"/>
</file>

<file path=xl/ctrlProps/ctrlProp11.xml><?xml version="1.0" encoding="utf-8"?>
<formControlPr xmlns="http://schemas.microsoft.com/office/spreadsheetml/2009/9/main" objectType="Drop" dropStyle="combo" dx="39" fmlaLink="Elemente!$B$30" fmlaRange="Elemente!$B$31:$B$36" sel="6" val="0"/>
</file>

<file path=xl/ctrlProps/ctrlProp12.xml><?xml version="1.0" encoding="utf-8"?>
<formControlPr xmlns="http://schemas.microsoft.com/office/spreadsheetml/2009/9/main" objectType="Drop" dropStyle="combo" dx="39" fmlaLink="Elemente!$C$30" fmlaRange="Elemente!$B$31:$B$36" sel="6" val="0"/>
</file>

<file path=xl/ctrlProps/ctrlProp13.xml><?xml version="1.0" encoding="utf-8"?>
<formControlPr xmlns="http://schemas.microsoft.com/office/spreadsheetml/2009/9/main" objectType="Drop" dropStyle="combo" dx="39" fmlaLink="Elemente!$B$39" fmlaRange="Elemente!$B$40:$B$43" sel="4" val="0"/>
</file>

<file path=xl/ctrlProps/ctrlProp14.xml><?xml version="1.0" encoding="utf-8"?>
<formControlPr xmlns="http://schemas.microsoft.com/office/spreadsheetml/2009/9/main" objectType="Drop" dropLines="30" dropStyle="combo" dx="39" fmlaLink="Elemente!$B$46" fmlaRange="Elemente!$B$47:$B$59" sel="13" val="0"/>
</file>

<file path=xl/ctrlProps/ctrlProp15.xml><?xml version="1.0" encoding="utf-8"?>
<formControlPr xmlns="http://schemas.microsoft.com/office/spreadsheetml/2009/9/main" objectType="Drop" dropLines="50" dropStyle="combo" dx="39" fmlaLink="Elemente!$B$62" fmlaRange="Elemente!$B$63:$B$102" sel="39" val="0"/>
</file>

<file path=xl/ctrlProps/ctrlProp16.xml><?xml version="1.0" encoding="utf-8"?>
<formControlPr xmlns="http://schemas.microsoft.com/office/spreadsheetml/2009/9/main" objectType="Drop" dropLines="25" dropStyle="combo" dx="39" fmlaLink="Rohprotein!$B$1" fmlaRange="Rohprotein!$B$3:$B$12" sel="10" val="0"/>
</file>

<file path=xl/ctrlProps/ctrlProp17.xml><?xml version="1.0" encoding="utf-8"?>
<formControlPr xmlns="http://schemas.microsoft.com/office/spreadsheetml/2009/9/main" objectType="Drop" dropLines="25" dropStyle="combo" dx="39" fmlaLink="GluFruSac!$D$2" fmlaRange="GluFruSac!$B$3:$B$22" sel="20" val="0"/>
</file>

<file path=xl/ctrlProps/ctrlProp18.xml><?xml version="1.0" encoding="utf-8"?>
<formControlPr xmlns="http://schemas.microsoft.com/office/spreadsheetml/2009/9/main" objectType="Drop" dropLines="25" dropStyle="combo" dx="39" fmlaLink="GluFruSac!$E$2" fmlaRange="GluFruSac!$B$3:$B$22" sel="20" val="0"/>
</file>

<file path=xl/ctrlProps/ctrlProp19.xml><?xml version="1.0" encoding="utf-8"?>
<formControlPr xmlns="http://schemas.microsoft.com/office/spreadsheetml/2009/9/main" objectType="Drop" dropLines="25" dropStyle="combo" dx="39" fmlaLink="GluFruSac!$F$2" fmlaRange="GluFruSac!$B$3:$B$22" sel="20" val="0"/>
</file>

<file path=xl/ctrlProps/ctrlProp2.xml><?xml version="1.0" encoding="utf-8"?>
<formControlPr xmlns="http://schemas.microsoft.com/office/spreadsheetml/2009/9/main" objectType="Drop" dropLines="25" dropStyle="combo" dx="39" fmlaLink="Gesamtsäure!$B$1" fmlaRange="Gesamtsäure!$B$3:$B$14" sel="12" val="0"/>
</file>

<file path=xl/ctrlProps/ctrlProp20.xml><?xml version="1.0" encoding="utf-8"?>
<formControlPr xmlns="http://schemas.microsoft.com/office/spreadsheetml/2009/9/main" objectType="Drop" dropLines="25" dropStyle="combo" dx="39" fmlaLink="Asche!$B$1" fmlaRange="Asche!$B$3:$B$20" sel="18" val="0"/>
</file>

<file path=xl/ctrlProps/ctrlProp21.xml><?xml version="1.0" encoding="utf-8"?>
<formControlPr xmlns="http://schemas.microsoft.com/office/spreadsheetml/2009/9/main" objectType="Drop" dropLines="25" dropStyle="combo" dx="39" fmlaLink="Erucasäure!$B$1" fmlaRange="Erucasäure!$B$3:$B$4" sel="2" val="0"/>
</file>

<file path=xl/ctrlProps/ctrlProp3.xml><?xml version="1.0" encoding="utf-8"?>
<formControlPr xmlns="http://schemas.microsoft.com/office/spreadsheetml/2009/9/main" objectType="Drop" dropLines="25" dropStyle="combo" dx="39" fmlaLink="Kochsalz!$B$1" fmlaRange="Kochsalz!$B$3:$B$22" sel="20" val="0"/>
</file>

<file path=xl/ctrlProps/ctrlProp4.xml><?xml version="1.0" encoding="utf-8"?>
<formControlPr xmlns="http://schemas.microsoft.com/office/spreadsheetml/2009/9/main" objectType="Drop" dropLines="25" dropStyle="combo" dx="39" fmlaLink="Allylsenföl!$B$1" fmlaRange="Allylsenföl!$B$3:$B$9" sel="7" val="0"/>
</file>

<file path=xl/ctrlProps/ctrlProp5.xml><?xml version="1.0" encoding="utf-8"?>
<formControlPr xmlns="http://schemas.microsoft.com/office/spreadsheetml/2009/9/main" objectType="Drop" dropLines="25" dropStyle="combo" dx="39" fmlaLink="Gesamtsäure!$B$26" fmlaRange="Gesamtsäure!$B$27:$B$31" sel="5" val="0"/>
</file>

<file path=xl/ctrlProps/ctrlProp6.xml><?xml version="1.0" encoding="utf-8"?>
<formControlPr xmlns="http://schemas.microsoft.com/office/spreadsheetml/2009/9/main" objectType="Drop" dropLines="15" dropStyle="combo" dx="39" fmlaLink="Teilnehmerdaten!$D$4" fmlaRange="Teilnehmerdaten!$G$5:$G$6" sel="2" val="0"/>
</file>

<file path=xl/ctrlProps/ctrlProp7.xml><?xml version="1.0" encoding="utf-8"?>
<formControlPr xmlns="http://schemas.microsoft.com/office/spreadsheetml/2009/9/main" objectType="Drop" dropLines="25" dropStyle="combo" dx="39" fmlaLink="Schwefeldioxid!$B$1" fmlaRange="Schwefeldioxid!$B$3:$B$24" sel="22" val="0"/>
</file>

<file path=xl/ctrlProps/ctrlProp8.xml><?xml version="1.0" encoding="utf-8"?>
<formControlPr xmlns="http://schemas.microsoft.com/office/spreadsheetml/2009/9/main" objectType="Drop" dropLines="25" dropStyle="combo" dx="39" fmlaLink="Fett!$B$1" fmlaRange="Fett!$B$3:$B$16" sel="14" val="0"/>
</file>

<file path=xl/ctrlProps/ctrlProp9.xml><?xml version="1.0" encoding="utf-8"?>
<formControlPr xmlns="http://schemas.microsoft.com/office/spreadsheetml/2009/9/main" objectType="Drop" dropLines="12" dropStyle="combo" dx="39"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1DF64B97-8A15-4297-B5BE-B1C06C02D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38</xdr:row>
          <xdr:rowOff>29633</xdr:rowOff>
        </xdr:from>
        <xdr:to>
          <xdr:col>7</xdr:col>
          <xdr:colOff>135467</xdr:colOff>
          <xdr:row>38</xdr:row>
          <xdr:rowOff>237067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48</xdr:row>
          <xdr:rowOff>29633</xdr:rowOff>
        </xdr:from>
        <xdr:to>
          <xdr:col>7</xdr:col>
          <xdr:colOff>135467</xdr:colOff>
          <xdr:row>48</xdr:row>
          <xdr:rowOff>237067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29633</xdr:rowOff>
        </xdr:from>
        <xdr:to>
          <xdr:col>7</xdr:col>
          <xdr:colOff>135467</xdr:colOff>
          <xdr:row>51</xdr:row>
          <xdr:rowOff>237067</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29633</xdr:rowOff>
        </xdr:from>
        <xdr:to>
          <xdr:col>7</xdr:col>
          <xdr:colOff>135467</xdr:colOff>
          <xdr:row>53</xdr:row>
          <xdr:rowOff>237067</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29633</xdr:rowOff>
        </xdr:from>
        <xdr:to>
          <xdr:col>6</xdr:col>
          <xdr:colOff>821267</xdr:colOff>
          <xdr:row>49</xdr:row>
          <xdr:rowOff>237067</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93133</xdr:colOff>
          <xdr:row>16</xdr:row>
          <xdr:rowOff>55033</xdr:rowOff>
        </xdr:from>
        <xdr:to>
          <xdr:col>6</xdr:col>
          <xdr:colOff>922867</xdr:colOff>
          <xdr:row>16</xdr:row>
          <xdr:rowOff>325967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29633</xdr:rowOff>
        </xdr:from>
        <xdr:to>
          <xdr:col>7</xdr:col>
          <xdr:colOff>135467</xdr:colOff>
          <xdr:row>55</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29633</xdr:rowOff>
        </xdr:from>
        <xdr:to>
          <xdr:col>7</xdr:col>
          <xdr:colOff>135467</xdr:colOff>
          <xdr:row>36</xdr:row>
          <xdr:rowOff>237067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63</xdr:row>
          <xdr:rowOff>8467</xdr:rowOff>
        </xdr:from>
        <xdr:to>
          <xdr:col>2</xdr:col>
          <xdr:colOff>440267</xdr:colOff>
          <xdr:row>63</xdr:row>
          <xdr:rowOff>220133</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65</xdr:row>
          <xdr:rowOff>8467</xdr:rowOff>
        </xdr:from>
        <xdr:to>
          <xdr:col>7</xdr:col>
          <xdr:colOff>97367</xdr:colOff>
          <xdr:row>65</xdr:row>
          <xdr:rowOff>220133</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0</xdr:rowOff>
        </xdr:from>
        <xdr:to>
          <xdr:col>7</xdr:col>
          <xdr:colOff>97367</xdr:colOff>
          <xdr:row>67</xdr:row>
          <xdr:rowOff>211667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68</xdr:row>
          <xdr:rowOff>21167</xdr:rowOff>
        </xdr:from>
        <xdr:to>
          <xdr:col>7</xdr:col>
          <xdr:colOff>97367</xdr:colOff>
          <xdr:row>68</xdr:row>
          <xdr:rowOff>220133</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70</xdr:row>
          <xdr:rowOff>8467</xdr:rowOff>
        </xdr:from>
        <xdr:to>
          <xdr:col>7</xdr:col>
          <xdr:colOff>97367</xdr:colOff>
          <xdr:row>70</xdr:row>
          <xdr:rowOff>220133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72</xdr:row>
          <xdr:rowOff>0</xdr:rowOff>
        </xdr:from>
        <xdr:to>
          <xdr:col>7</xdr:col>
          <xdr:colOff>97367</xdr:colOff>
          <xdr:row>72</xdr:row>
          <xdr:rowOff>211667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74</xdr:row>
          <xdr:rowOff>8467</xdr:rowOff>
        </xdr:from>
        <xdr:to>
          <xdr:col>7</xdr:col>
          <xdr:colOff>97367</xdr:colOff>
          <xdr:row>74</xdr:row>
          <xdr:rowOff>220133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29633</xdr:rowOff>
        </xdr:from>
        <xdr:to>
          <xdr:col>7</xdr:col>
          <xdr:colOff>135467</xdr:colOff>
          <xdr:row>40</xdr:row>
          <xdr:rowOff>237067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29633</xdr:rowOff>
        </xdr:from>
        <xdr:to>
          <xdr:col>7</xdr:col>
          <xdr:colOff>135467</xdr:colOff>
          <xdr:row>42</xdr:row>
          <xdr:rowOff>237067</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29633</xdr:rowOff>
        </xdr:from>
        <xdr:to>
          <xdr:col>7</xdr:col>
          <xdr:colOff>135467</xdr:colOff>
          <xdr:row>44</xdr:row>
          <xdr:rowOff>237067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29633</xdr:rowOff>
        </xdr:from>
        <xdr:to>
          <xdr:col>7</xdr:col>
          <xdr:colOff>135467</xdr:colOff>
          <xdr:row>46</xdr:row>
          <xdr:rowOff>237067</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29633</xdr:rowOff>
        </xdr:from>
        <xdr:to>
          <xdr:col>7</xdr:col>
          <xdr:colOff>135467</xdr:colOff>
          <xdr:row>58</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1</xdr:col>
          <xdr:colOff>21167</xdr:colOff>
          <xdr:row>60</xdr:row>
          <xdr:rowOff>29633</xdr:rowOff>
        </xdr:from>
        <xdr:ext cx="6409267" cy="207434"/>
        <xdr:sp macro="" textlink="">
          <xdr:nvSpPr>
            <xdr:cNvPr id="2148" name="Drop Down 100" hidden="1">
              <a:extLst>
                <a:ext uri="{63B3BB69-23CF-44E3-9099-C40C66FF867C}">
                  <a14:compatExt spid="_x0000_s2148"/>
                </a:ext>
                <a:ext uri="{FF2B5EF4-FFF2-40B4-BE49-F238E27FC236}">
                  <a16:creationId xmlns:a16="http://schemas.microsoft.com/office/drawing/2014/main" id="{81C03508-C1A5-426D-A2C1-73D25534D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34-ungesch&#252;tzt.xlsx" TargetMode="External"/><Relationship Id="rId1" Type="http://schemas.openxmlformats.org/officeDocument/2006/relationships/externalLinkPath" Target="/Daten/TABELLEN/LVU/Ergebnistabellen/2023/ungeschuetzt/2023-34-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Wasser"/>
      <sheetName val="Asche"/>
      <sheetName val="PH-Wert"/>
      <sheetName val="Saeuregrad"/>
      <sheetName val="Extrakt"/>
      <sheetName val="Coffein"/>
      <sheetName val="Chlorgen06"/>
      <sheetName val="Chlorogen11"/>
      <sheetName val="Acrylamid"/>
      <sheetName val="Cafesto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A5B4A-7B01-463A-996E-0CA984958C62}">
  <dimension ref="A1:C13"/>
  <sheetViews>
    <sheetView workbookViewId="0">
      <selection sqref="A1:C1"/>
    </sheetView>
  </sheetViews>
  <sheetFormatPr baseColWidth="10" defaultColWidth="11.41015625" defaultRowHeight="14" x14ac:dyDescent="0.45"/>
  <cols>
    <col min="1" max="2" width="27.703125" style="152" customWidth="1"/>
    <col min="3" max="3" width="30.41015625" style="152" customWidth="1"/>
    <col min="4" max="16384" width="11.41015625" style="152"/>
  </cols>
  <sheetData>
    <row r="1" spans="1:3" ht="30.75" customHeight="1" x14ac:dyDescent="0.45">
      <c r="A1" s="150" t="s">
        <v>50</v>
      </c>
      <c r="B1" s="151"/>
      <c r="C1" s="151"/>
    </row>
    <row r="2" spans="1:3" ht="51.95" customHeight="1" x14ac:dyDescent="0.45">
      <c r="A2" s="153" t="s">
        <v>51</v>
      </c>
      <c r="B2" s="154"/>
      <c r="C2" s="154"/>
    </row>
    <row r="3" spans="1:3" ht="74.25" customHeight="1" x14ac:dyDescent="0.45">
      <c r="A3" s="153" t="s">
        <v>52</v>
      </c>
      <c r="B3" s="153"/>
      <c r="C3" s="153"/>
    </row>
    <row r="4" spans="1:3" ht="80.45" customHeight="1" x14ac:dyDescent="0.6">
      <c r="A4" s="153" t="s">
        <v>66</v>
      </c>
      <c r="B4" s="154"/>
      <c r="C4" s="154"/>
    </row>
    <row r="5" spans="1:3" ht="30.45" customHeight="1" x14ac:dyDescent="0.5">
      <c r="A5" s="155"/>
      <c r="B5" s="155"/>
      <c r="C5" s="155"/>
    </row>
    <row r="6" spans="1:3" ht="30.45" customHeight="1" x14ac:dyDescent="0.45">
      <c r="A6" s="156" t="s">
        <v>53</v>
      </c>
    </row>
    <row r="7" spans="1:3" ht="54" customHeight="1" x14ac:dyDescent="0.45">
      <c r="A7" s="157" t="s">
        <v>54</v>
      </c>
      <c r="B7" s="158"/>
      <c r="C7" s="158"/>
    </row>
    <row r="9" spans="1:3" x14ac:dyDescent="0.45">
      <c r="A9" s="159" t="s">
        <v>55</v>
      </c>
      <c r="B9" s="159" t="s">
        <v>56</v>
      </c>
    </row>
    <row r="10" spans="1:3" ht="15.35" x14ac:dyDescent="0.45">
      <c r="A10" s="160">
        <v>1379</v>
      </c>
      <c r="B10" s="160">
        <v>1380</v>
      </c>
    </row>
    <row r="11" spans="1:3" ht="15.35" x14ac:dyDescent="0.45">
      <c r="A11" s="160">
        <v>179.34</v>
      </c>
      <c r="B11" s="160">
        <v>179</v>
      </c>
    </row>
    <row r="12" spans="1:3" ht="15.35" x14ac:dyDescent="0.45">
      <c r="A12" s="160">
        <v>80.12</v>
      </c>
      <c r="B12" s="160">
        <v>80.099999999999994</v>
      </c>
    </row>
    <row r="13" spans="1:3" ht="15.35" x14ac:dyDescent="0.45">
      <c r="A13" s="160">
        <v>7.8</v>
      </c>
      <c r="B13" s="161">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40">
        <f>COUNTA(A2:G38)</f>
        <v>0</v>
      </c>
    </row>
    <row r="2" spans="1:8" x14ac:dyDescent="0.5">
      <c r="A2" s="149"/>
      <c r="B2" s="149"/>
      <c r="C2" s="149"/>
      <c r="D2" s="149"/>
      <c r="E2" s="149"/>
      <c r="F2" s="149"/>
      <c r="G2" s="149"/>
    </row>
    <row r="3" spans="1:8" x14ac:dyDescent="0.5">
      <c r="A3" s="149"/>
      <c r="B3" s="149"/>
      <c r="C3" s="149"/>
      <c r="D3" s="149"/>
      <c r="E3" s="149"/>
      <c r="F3" s="149"/>
      <c r="G3" s="149"/>
    </row>
    <row r="4" spans="1:8" x14ac:dyDescent="0.5">
      <c r="A4" s="149"/>
      <c r="B4" s="149"/>
      <c r="C4" s="149"/>
      <c r="D4" s="149"/>
      <c r="E4" s="149"/>
      <c r="F4" s="149"/>
      <c r="G4" s="149"/>
    </row>
    <row r="5" spans="1:8" x14ac:dyDescent="0.5">
      <c r="A5" s="149"/>
      <c r="B5" s="149"/>
      <c r="C5" s="149"/>
      <c r="D5" s="149"/>
      <c r="E5" s="149"/>
      <c r="F5" s="149"/>
      <c r="G5" s="149"/>
    </row>
    <row r="6" spans="1:8" x14ac:dyDescent="0.5">
      <c r="A6" s="149"/>
      <c r="B6" s="149"/>
      <c r="C6" s="149"/>
      <c r="D6" s="149"/>
      <c r="E6" s="149"/>
      <c r="F6" s="149"/>
      <c r="G6" s="149"/>
    </row>
    <row r="7" spans="1:8" x14ac:dyDescent="0.5">
      <c r="A7" s="149"/>
      <c r="B7" s="149"/>
      <c r="C7" s="149"/>
      <c r="D7" s="149"/>
      <c r="E7" s="149"/>
      <c r="F7" s="149"/>
      <c r="G7" s="149"/>
    </row>
    <row r="8" spans="1:8" x14ac:dyDescent="0.5">
      <c r="A8" s="149"/>
      <c r="B8" s="149"/>
      <c r="C8" s="149"/>
      <c r="D8" s="149"/>
      <c r="E8" s="149"/>
      <c r="F8" s="149"/>
      <c r="G8" s="149"/>
    </row>
    <row r="9" spans="1:8" x14ac:dyDescent="0.5">
      <c r="A9" s="149"/>
      <c r="B9" s="149"/>
      <c r="C9" s="149"/>
      <c r="D9" s="149"/>
      <c r="E9" s="149"/>
      <c r="F9" s="149"/>
      <c r="G9" s="149"/>
    </row>
    <row r="10" spans="1:8" x14ac:dyDescent="0.5">
      <c r="A10" s="149"/>
      <c r="B10" s="149"/>
      <c r="C10" s="149"/>
      <c r="D10" s="149"/>
      <c r="E10" s="149"/>
      <c r="F10" s="149"/>
      <c r="G10" s="149"/>
    </row>
    <row r="11" spans="1:8" x14ac:dyDescent="0.5">
      <c r="A11" s="149"/>
      <c r="B11" s="149"/>
      <c r="C11" s="149"/>
      <c r="D11" s="149"/>
      <c r="E11" s="149"/>
      <c r="F11" s="149"/>
      <c r="G11" s="149"/>
    </row>
    <row r="12" spans="1:8" x14ac:dyDescent="0.5">
      <c r="A12" s="149"/>
      <c r="B12" s="149"/>
      <c r="C12" s="149"/>
      <c r="D12" s="149"/>
      <c r="E12" s="149"/>
      <c r="F12" s="149"/>
      <c r="G12" s="149"/>
    </row>
    <row r="13" spans="1:8" x14ac:dyDescent="0.5">
      <c r="A13" s="149"/>
      <c r="B13" s="149"/>
      <c r="C13" s="149"/>
      <c r="D13" s="149"/>
      <c r="E13" s="149"/>
      <c r="F13" s="149"/>
      <c r="G13" s="149"/>
    </row>
    <row r="14" spans="1:8" x14ac:dyDescent="0.5">
      <c r="A14" s="149"/>
      <c r="B14" s="149"/>
      <c r="C14" s="149"/>
      <c r="D14" s="149"/>
      <c r="E14" s="149"/>
      <c r="F14" s="149"/>
      <c r="G14" s="149"/>
    </row>
    <row r="15" spans="1:8" x14ac:dyDescent="0.5">
      <c r="A15" s="149"/>
      <c r="B15" s="149"/>
      <c r="C15" s="149"/>
      <c r="D15" s="149"/>
      <c r="E15" s="149"/>
      <c r="F15" s="149"/>
      <c r="G15" s="149"/>
    </row>
    <row r="16" spans="1:8" x14ac:dyDescent="0.5">
      <c r="A16" s="149"/>
      <c r="B16" s="149"/>
      <c r="C16" s="149"/>
      <c r="D16" s="149"/>
      <c r="E16" s="149"/>
      <c r="F16" s="149"/>
      <c r="G16" s="149"/>
    </row>
    <row r="17" spans="1:7" x14ac:dyDescent="0.5">
      <c r="A17" s="149"/>
      <c r="B17" s="149"/>
      <c r="C17" s="149"/>
      <c r="D17" s="149"/>
      <c r="E17" s="149"/>
      <c r="F17" s="149"/>
      <c r="G17" s="149"/>
    </row>
    <row r="18" spans="1:7" x14ac:dyDescent="0.5">
      <c r="A18" s="149"/>
      <c r="B18" s="149"/>
      <c r="C18" s="149"/>
      <c r="D18" s="149"/>
      <c r="E18" s="149"/>
      <c r="F18" s="149"/>
      <c r="G18" s="149"/>
    </row>
    <row r="19" spans="1:7" x14ac:dyDescent="0.5">
      <c r="A19" s="149"/>
      <c r="B19" s="149"/>
      <c r="C19" s="149"/>
      <c r="D19" s="149"/>
      <c r="E19" s="149"/>
      <c r="F19" s="149"/>
      <c r="G19" s="149"/>
    </row>
    <row r="20" spans="1:7" x14ac:dyDescent="0.5">
      <c r="A20" s="149"/>
      <c r="B20" s="149"/>
      <c r="C20" s="149"/>
      <c r="D20" s="149"/>
      <c r="E20" s="149"/>
      <c r="F20" s="149"/>
      <c r="G20" s="149"/>
    </row>
    <row r="21" spans="1:7" x14ac:dyDescent="0.5">
      <c r="A21" s="149"/>
      <c r="B21" s="149"/>
      <c r="C21" s="149"/>
      <c r="D21" s="149"/>
      <c r="E21" s="149"/>
      <c r="F21" s="149"/>
      <c r="G21" s="149"/>
    </row>
    <row r="22" spans="1:7" x14ac:dyDescent="0.5">
      <c r="A22" s="149"/>
      <c r="B22" s="149"/>
      <c r="C22" s="149"/>
      <c r="D22" s="149"/>
      <c r="E22" s="149"/>
      <c r="F22" s="149"/>
      <c r="G22" s="149"/>
    </row>
    <row r="23" spans="1:7" x14ac:dyDescent="0.5">
      <c r="A23" s="149"/>
      <c r="B23" s="149"/>
      <c r="C23" s="149"/>
      <c r="D23" s="149"/>
      <c r="E23" s="149"/>
      <c r="F23" s="149"/>
      <c r="G23" s="149"/>
    </row>
    <row r="24" spans="1:7" x14ac:dyDescent="0.5">
      <c r="A24" s="149"/>
      <c r="B24" s="149"/>
      <c r="C24" s="149"/>
      <c r="D24" s="149"/>
      <c r="E24" s="149"/>
      <c r="F24" s="149"/>
      <c r="G24" s="149"/>
    </row>
    <row r="25" spans="1:7" x14ac:dyDescent="0.5">
      <c r="A25" s="149"/>
      <c r="B25" s="149"/>
      <c r="C25" s="149"/>
      <c r="D25" s="149"/>
      <c r="E25" s="149"/>
      <c r="F25" s="149"/>
      <c r="G25" s="149"/>
    </row>
    <row r="26" spans="1:7" x14ac:dyDescent="0.5">
      <c r="A26" s="149"/>
      <c r="B26" s="149"/>
      <c r="C26" s="149"/>
      <c r="D26" s="149"/>
      <c r="E26" s="149"/>
      <c r="F26" s="149"/>
      <c r="G26" s="149"/>
    </row>
    <row r="27" spans="1:7" x14ac:dyDescent="0.5">
      <c r="A27" s="149"/>
      <c r="B27" s="149"/>
      <c r="C27" s="149"/>
      <c r="D27" s="149"/>
      <c r="E27" s="149"/>
      <c r="F27" s="149"/>
      <c r="G27" s="149"/>
    </row>
    <row r="28" spans="1:7" x14ac:dyDescent="0.5">
      <c r="A28" s="149"/>
      <c r="B28" s="149"/>
      <c r="C28" s="149"/>
      <c r="D28" s="149"/>
      <c r="E28" s="149"/>
      <c r="F28" s="149"/>
      <c r="G28" s="149"/>
    </row>
    <row r="29" spans="1:7" x14ac:dyDescent="0.5">
      <c r="A29" s="149"/>
      <c r="B29" s="149"/>
      <c r="C29" s="149"/>
      <c r="D29" s="149"/>
      <c r="E29" s="149"/>
      <c r="F29" s="149"/>
      <c r="G29" s="149"/>
    </row>
    <row r="30" spans="1:7" x14ac:dyDescent="0.5">
      <c r="A30" s="149"/>
      <c r="B30" s="149"/>
      <c r="C30" s="149"/>
      <c r="D30" s="149"/>
      <c r="E30" s="149"/>
      <c r="F30" s="149"/>
      <c r="G30" s="149"/>
    </row>
    <row r="31" spans="1:7" x14ac:dyDescent="0.5">
      <c r="A31" s="149"/>
      <c r="B31" s="149"/>
      <c r="C31" s="149"/>
      <c r="D31" s="149"/>
      <c r="E31" s="149"/>
      <c r="F31" s="149"/>
      <c r="G31" s="149"/>
    </row>
    <row r="32" spans="1:7" x14ac:dyDescent="0.5">
      <c r="A32" s="149"/>
      <c r="B32" s="149"/>
      <c r="C32" s="149"/>
      <c r="D32" s="149"/>
      <c r="E32" s="149"/>
      <c r="F32" s="149"/>
      <c r="G32" s="149"/>
    </row>
    <row r="33" spans="1:7" x14ac:dyDescent="0.5">
      <c r="A33" s="149"/>
      <c r="B33" s="149"/>
      <c r="C33" s="149"/>
      <c r="D33" s="149"/>
      <c r="E33" s="149"/>
      <c r="F33" s="149"/>
      <c r="G33" s="149"/>
    </row>
    <row r="34" spans="1:7" x14ac:dyDescent="0.5">
      <c r="A34" s="149"/>
      <c r="B34" s="149"/>
      <c r="C34" s="149"/>
      <c r="D34" s="149"/>
      <c r="E34" s="149"/>
      <c r="F34" s="149"/>
      <c r="G34" s="149"/>
    </row>
    <row r="35" spans="1:7" x14ac:dyDescent="0.5">
      <c r="A35" s="149"/>
      <c r="B35" s="149"/>
      <c r="C35" s="149"/>
      <c r="D35" s="149"/>
      <c r="E35" s="149"/>
      <c r="F35" s="149"/>
      <c r="G35" s="149"/>
    </row>
    <row r="36" spans="1:7" x14ac:dyDescent="0.5">
      <c r="A36" s="149"/>
      <c r="B36" s="149"/>
      <c r="C36" s="149"/>
      <c r="D36" s="149"/>
      <c r="E36" s="149"/>
      <c r="F36" s="149"/>
      <c r="G36" s="149"/>
    </row>
    <row r="37" spans="1:7" x14ac:dyDescent="0.5">
      <c r="A37" s="149"/>
      <c r="B37" s="149"/>
      <c r="C37" s="149"/>
      <c r="D37" s="149"/>
      <c r="E37" s="149"/>
      <c r="F37" s="149"/>
      <c r="G37" s="149"/>
    </row>
    <row r="38" spans="1:7" x14ac:dyDescent="0.5">
      <c r="A38" s="149"/>
      <c r="B38" s="149"/>
      <c r="C38" s="149"/>
      <c r="D38" s="149"/>
      <c r="E38" s="149"/>
      <c r="F38" s="149"/>
      <c r="G38" s="149"/>
    </row>
  </sheetData>
  <sheetProtection algorithmName="SHA-512" hashValue="8C721jLvXMrdNhpluNVmz6L63hyJsW2dMIbrLqix/earmXnZ1a1N58nNkMaIQPdnSEpMs6jIwx9UwNsS9Mp5wA==" saltValue="5+13o9BVgvzv2CnjZeiq7A==" spinCount="100000" sheet="1" objects="1" scenarios="1"/>
  <mergeCells count="37">
    <mergeCell ref="A2:G2"/>
    <mergeCell ref="A3:G3"/>
    <mergeCell ref="A4:G4"/>
    <mergeCell ref="A5:G5"/>
    <mergeCell ref="A12:G12"/>
    <mergeCell ref="A6:G6"/>
    <mergeCell ref="A7:G7"/>
    <mergeCell ref="A8:G8"/>
    <mergeCell ref="A9:G9"/>
    <mergeCell ref="A22:G22"/>
    <mergeCell ref="A23:G23"/>
    <mergeCell ref="A24:G24"/>
    <mergeCell ref="A25:G25"/>
    <mergeCell ref="A10:G10"/>
    <mergeCell ref="A11:G11"/>
    <mergeCell ref="A18:G18"/>
    <mergeCell ref="A19:G19"/>
    <mergeCell ref="A20:G20"/>
    <mergeCell ref="A21:G21"/>
    <mergeCell ref="A14:G14"/>
    <mergeCell ref="A15:G15"/>
    <mergeCell ref="A16:G16"/>
    <mergeCell ref="A17:G17"/>
    <mergeCell ref="A13:G1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98DCC-81D5-4A73-A32D-C9EDA0920940}">
  <dimension ref="A1:C4"/>
  <sheetViews>
    <sheetView workbookViewId="0">
      <selection activeCell="A2" sqref="A2:G2"/>
    </sheetView>
  </sheetViews>
  <sheetFormatPr baseColWidth="10" defaultColWidth="11.41015625" defaultRowHeight="12.7" x14ac:dyDescent="0.4"/>
  <cols>
    <col min="1" max="1" width="13.1171875" style="122" customWidth="1"/>
    <col min="2" max="2" width="62" style="122" customWidth="1"/>
    <col min="3" max="16384" width="11.41015625" style="122"/>
  </cols>
  <sheetData>
    <row r="1" spans="1:3" ht="13" thickBot="1" x14ac:dyDescent="0.45">
      <c r="A1" s="120" t="s">
        <v>316</v>
      </c>
      <c r="B1" s="121">
        <v>2</v>
      </c>
      <c r="C1" s="120">
        <f>MAX($A$3:$A$23)-1</f>
        <v>1</v>
      </c>
    </row>
    <row r="2" spans="1:3" ht="13" thickTop="1" x14ac:dyDescent="0.4">
      <c r="A2" s="123" t="s">
        <v>35</v>
      </c>
      <c r="B2" s="123" t="s">
        <v>36</v>
      </c>
      <c r="C2" s="120" t="s">
        <v>37</v>
      </c>
    </row>
    <row r="3" spans="1:3" x14ac:dyDescent="0.4">
      <c r="A3" s="47">
        <v>1</v>
      </c>
      <c r="B3" s="47" t="s">
        <v>375</v>
      </c>
      <c r="C3" s="124"/>
    </row>
    <row r="4" spans="1:3" x14ac:dyDescent="0.4">
      <c r="A4" s="47">
        <v>2</v>
      </c>
      <c r="B4" s="120"/>
      <c r="C4" s="120"/>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24D4-65C1-4E1F-AE38-1401EE3E6813}">
  <dimension ref="A1:C20"/>
  <sheetViews>
    <sheetView workbookViewId="0">
      <selection activeCell="A2" sqref="A2:G2"/>
    </sheetView>
  </sheetViews>
  <sheetFormatPr baseColWidth="10" defaultColWidth="11.41015625" defaultRowHeight="12.7" x14ac:dyDescent="0.4"/>
  <cols>
    <col min="1" max="1" width="13.1171875" style="122" customWidth="1"/>
    <col min="2" max="2" width="62" style="122" customWidth="1"/>
    <col min="3" max="16384" width="11.41015625" style="122"/>
  </cols>
  <sheetData>
    <row r="1" spans="1:3" ht="13" thickBot="1" x14ac:dyDescent="0.45">
      <c r="A1" s="120" t="s">
        <v>316</v>
      </c>
      <c r="B1" s="121">
        <v>18</v>
      </c>
      <c r="C1" s="120">
        <f>MAX($A$3:$A$39)-1</f>
        <v>17</v>
      </c>
    </row>
    <row r="2" spans="1:3" ht="13" thickTop="1" x14ac:dyDescent="0.4">
      <c r="A2" s="123" t="s">
        <v>35</v>
      </c>
      <c r="B2" s="123" t="s">
        <v>36</v>
      </c>
      <c r="C2" s="120" t="s">
        <v>37</v>
      </c>
    </row>
    <row r="3" spans="1:3" x14ac:dyDescent="0.4">
      <c r="A3" s="47">
        <v>1</v>
      </c>
      <c r="B3" s="47" t="s">
        <v>319</v>
      </c>
      <c r="C3" s="124"/>
    </row>
    <row r="4" spans="1:3" x14ac:dyDescent="0.4">
      <c r="A4" s="47">
        <v>2</v>
      </c>
      <c r="B4" s="47" t="s">
        <v>320</v>
      </c>
      <c r="C4" s="120" t="s">
        <v>39</v>
      </c>
    </row>
    <row r="5" spans="1:3" x14ac:dyDescent="0.4">
      <c r="A5" s="47">
        <v>3</v>
      </c>
      <c r="B5" s="47" t="s">
        <v>321</v>
      </c>
      <c r="C5" s="124"/>
    </row>
    <row r="6" spans="1:3" x14ac:dyDescent="0.4">
      <c r="A6" s="47">
        <v>4</v>
      </c>
      <c r="B6" s="47" t="s">
        <v>322</v>
      </c>
      <c r="C6" s="120" t="s">
        <v>39</v>
      </c>
    </row>
    <row r="7" spans="1:3" x14ac:dyDescent="0.4">
      <c r="A7" s="47">
        <v>5</v>
      </c>
      <c r="B7" s="47" t="s">
        <v>323</v>
      </c>
      <c r="C7" s="125"/>
    </row>
    <row r="8" spans="1:3" x14ac:dyDescent="0.4">
      <c r="A8" s="47">
        <v>6</v>
      </c>
      <c r="B8" s="47" t="s">
        <v>324</v>
      </c>
      <c r="C8" s="125"/>
    </row>
    <row r="9" spans="1:3" x14ac:dyDescent="0.4">
      <c r="A9" s="47">
        <v>7</v>
      </c>
      <c r="B9" s="47" t="s">
        <v>325</v>
      </c>
      <c r="C9" s="125"/>
    </row>
    <row r="10" spans="1:3" x14ac:dyDescent="0.4">
      <c r="A10" s="47">
        <v>8</v>
      </c>
      <c r="B10" s="47" t="s">
        <v>326</v>
      </c>
      <c r="C10" s="125"/>
    </row>
    <row r="11" spans="1:3" x14ac:dyDescent="0.4">
      <c r="A11" s="47">
        <v>9</v>
      </c>
      <c r="B11" s="47" t="s">
        <v>327</v>
      </c>
      <c r="C11" s="125"/>
    </row>
    <row r="12" spans="1:3" x14ac:dyDescent="0.4">
      <c r="A12" s="47">
        <v>10</v>
      </c>
      <c r="B12" s="47" t="s">
        <v>328</v>
      </c>
      <c r="C12" s="125"/>
    </row>
    <row r="13" spans="1:3" x14ac:dyDescent="0.4">
      <c r="A13" s="47">
        <v>11</v>
      </c>
      <c r="B13" s="47" t="s">
        <v>329</v>
      </c>
      <c r="C13" s="125"/>
    </row>
    <row r="14" spans="1:3" x14ac:dyDescent="0.4">
      <c r="A14" s="47">
        <v>12</v>
      </c>
      <c r="B14" s="47" t="s">
        <v>330</v>
      </c>
      <c r="C14" s="125"/>
    </row>
    <row r="15" spans="1:3" x14ac:dyDescent="0.4">
      <c r="A15" s="47">
        <v>13</v>
      </c>
      <c r="B15" s="47" t="s">
        <v>331</v>
      </c>
      <c r="C15" s="125"/>
    </row>
    <row r="16" spans="1:3" x14ac:dyDescent="0.4">
      <c r="A16" s="47">
        <v>14</v>
      </c>
      <c r="B16" s="47" t="s">
        <v>332</v>
      </c>
      <c r="C16" s="125"/>
    </row>
    <row r="17" spans="1:3" x14ac:dyDescent="0.4">
      <c r="A17" s="47">
        <v>15</v>
      </c>
      <c r="B17" s="47" t="s">
        <v>333</v>
      </c>
      <c r="C17" s="125"/>
    </row>
    <row r="18" spans="1:3" x14ac:dyDescent="0.4">
      <c r="A18" s="47">
        <v>16</v>
      </c>
      <c r="B18" s="47" t="s">
        <v>357</v>
      </c>
      <c r="C18" s="125"/>
    </row>
    <row r="19" spans="1:3" x14ac:dyDescent="0.4">
      <c r="A19" s="47">
        <v>17</v>
      </c>
      <c r="B19" s="47" t="s">
        <v>5</v>
      </c>
      <c r="C19" s="124"/>
    </row>
    <row r="20" spans="1:3" x14ac:dyDescent="0.4">
      <c r="A20" s="47">
        <v>18</v>
      </c>
      <c r="B20" s="120"/>
      <c r="C20" s="120"/>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2"/>
  <sheetViews>
    <sheetView workbookViewId="0">
      <pane xSplit="1" ySplit="1" topLeftCell="B39" activePane="bottomRight" state="frozen"/>
      <selection activeCell="A2" sqref="A2:G2"/>
      <selection pane="topRight" activeCell="A2" sqref="A2:G2"/>
      <selection pane="bottomLeft" activeCell="A2" sqref="A2:G2"/>
      <selection pane="bottomRight" activeCell="A2" sqref="A2:G2"/>
    </sheetView>
  </sheetViews>
  <sheetFormatPr baseColWidth="10" defaultColWidth="11.41015625" defaultRowHeight="14" x14ac:dyDescent="0.45"/>
  <cols>
    <col min="1" max="1" width="16.41015625" style="51" bestFit="1" customWidth="1"/>
    <col min="2" max="2" width="54.41015625" style="51" bestFit="1" customWidth="1"/>
    <col min="3" max="3" width="6.64453125" style="90" customWidth="1"/>
    <col min="4" max="16384" width="11.41015625" style="51"/>
  </cols>
  <sheetData>
    <row r="1" spans="1:3" x14ac:dyDescent="0.45">
      <c r="A1" s="51" t="s">
        <v>254</v>
      </c>
      <c r="B1" s="51" t="s">
        <v>253</v>
      </c>
    </row>
    <row r="2" spans="1:3" x14ac:dyDescent="0.45">
      <c r="A2" s="52" t="s">
        <v>182</v>
      </c>
      <c r="B2" s="92">
        <v>8</v>
      </c>
      <c r="C2" s="91"/>
    </row>
    <row r="3" spans="1:3" x14ac:dyDescent="0.45">
      <c r="A3" s="51">
        <v>1</v>
      </c>
      <c r="B3" s="51" t="s">
        <v>252</v>
      </c>
    </row>
    <row r="4" spans="1:3" x14ac:dyDescent="0.45">
      <c r="A4" s="51">
        <v>2</v>
      </c>
      <c r="B4" s="51" t="s">
        <v>251</v>
      </c>
    </row>
    <row r="5" spans="1:3" x14ac:dyDescent="0.45">
      <c r="A5" s="51">
        <v>3</v>
      </c>
      <c r="B5" s="51" t="s">
        <v>250</v>
      </c>
    </row>
    <row r="6" spans="1:3" x14ac:dyDescent="0.45">
      <c r="A6" s="51">
        <v>4</v>
      </c>
      <c r="B6" s="51" t="s">
        <v>249</v>
      </c>
    </row>
    <row r="7" spans="1:3" x14ac:dyDescent="0.45">
      <c r="A7" s="51">
        <v>5</v>
      </c>
      <c r="B7" s="51" t="s">
        <v>248</v>
      </c>
    </row>
    <row r="8" spans="1:3" x14ac:dyDescent="0.45">
      <c r="A8" s="51">
        <v>6</v>
      </c>
      <c r="B8" s="51" t="s">
        <v>247</v>
      </c>
    </row>
    <row r="9" spans="1:3" x14ac:dyDescent="0.45">
      <c r="A9" s="51">
        <v>7</v>
      </c>
      <c r="B9" s="51" t="s">
        <v>246</v>
      </c>
    </row>
    <row r="10" spans="1:3" x14ac:dyDescent="0.45">
      <c r="A10" s="51">
        <v>8</v>
      </c>
    </row>
    <row r="13" spans="1:3" x14ac:dyDescent="0.45">
      <c r="A13" s="52" t="s">
        <v>245</v>
      </c>
      <c r="B13" s="92">
        <v>14</v>
      </c>
      <c r="C13" s="91"/>
    </row>
    <row r="14" spans="1:3" x14ac:dyDescent="0.45">
      <c r="A14" s="51">
        <v>1</v>
      </c>
      <c r="B14" s="51" t="s">
        <v>244</v>
      </c>
    </row>
    <row r="15" spans="1:3" x14ac:dyDescent="0.45">
      <c r="A15" s="51">
        <v>2</v>
      </c>
      <c r="B15" s="51" t="s">
        <v>243</v>
      </c>
    </row>
    <row r="16" spans="1:3" x14ac:dyDescent="0.45">
      <c r="A16" s="51">
        <v>3</v>
      </c>
      <c r="B16" s="51" t="s">
        <v>242</v>
      </c>
    </row>
    <row r="17" spans="1:3" x14ac:dyDescent="0.45">
      <c r="A17" s="51">
        <v>4</v>
      </c>
      <c r="B17" s="51" t="s">
        <v>241</v>
      </c>
    </row>
    <row r="18" spans="1:3" x14ac:dyDescent="0.45">
      <c r="A18" s="51">
        <v>5</v>
      </c>
      <c r="B18" s="51" t="s">
        <v>240</v>
      </c>
    </row>
    <row r="19" spans="1:3" x14ac:dyDescent="0.45">
      <c r="A19" s="51">
        <v>6</v>
      </c>
      <c r="B19" s="51" t="s">
        <v>239</v>
      </c>
    </row>
    <row r="20" spans="1:3" x14ac:dyDescent="0.45">
      <c r="A20" s="51">
        <v>7</v>
      </c>
      <c r="B20" s="51" t="s">
        <v>238</v>
      </c>
    </row>
    <row r="21" spans="1:3" x14ac:dyDescent="0.45">
      <c r="A21" s="51">
        <v>8</v>
      </c>
      <c r="B21" s="51" t="s">
        <v>237</v>
      </c>
    </row>
    <row r="22" spans="1:3" x14ac:dyDescent="0.45">
      <c r="A22" s="51">
        <v>9</v>
      </c>
      <c r="B22" s="51" t="s">
        <v>236</v>
      </c>
    </row>
    <row r="23" spans="1:3" x14ac:dyDescent="0.45">
      <c r="A23" s="51">
        <v>10</v>
      </c>
      <c r="B23" s="51" t="s">
        <v>235</v>
      </c>
    </row>
    <row r="24" spans="1:3" x14ac:dyDescent="0.45">
      <c r="A24" s="51">
        <v>11</v>
      </c>
      <c r="B24" s="51" t="s">
        <v>234</v>
      </c>
    </row>
    <row r="25" spans="1:3" x14ac:dyDescent="0.45">
      <c r="A25" s="51">
        <v>12</v>
      </c>
      <c r="B25" s="51" t="s">
        <v>233</v>
      </c>
    </row>
    <row r="26" spans="1:3" x14ac:dyDescent="0.45">
      <c r="A26" s="51">
        <v>13</v>
      </c>
      <c r="B26" s="51" t="s">
        <v>232</v>
      </c>
    </row>
    <row r="27" spans="1:3" x14ac:dyDescent="0.45">
      <c r="A27" s="51">
        <v>14</v>
      </c>
    </row>
    <row r="30" spans="1:3" x14ac:dyDescent="0.45">
      <c r="A30" s="51" t="s">
        <v>231</v>
      </c>
      <c r="B30" s="92">
        <v>6</v>
      </c>
      <c r="C30" s="91">
        <v>6</v>
      </c>
    </row>
    <row r="31" spans="1:3" x14ac:dyDescent="0.45">
      <c r="A31" s="51">
        <v>1</v>
      </c>
      <c r="B31" s="51" t="s">
        <v>230</v>
      </c>
    </row>
    <row r="32" spans="1:3" ht="16" x14ac:dyDescent="0.6">
      <c r="A32" s="51">
        <v>2</v>
      </c>
      <c r="B32" s="51" t="s">
        <v>229</v>
      </c>
    </row>
    <row r="33" spans="1:3" ht="16" x14ac:dyDescent="0.6">
      <c r="A33" s="51">
        <v>3</v>
      </c>
      <c r="B33" s="51" t="s">
        <v>228</v>
      </c>
    </row>
    <row r="34" spans="1:3" x14ac:dyDescent="0.45">
      <c r="A34" s="51">
        <v>4</v>
      </c>
      <c r="B34" s="51" t="s">
        <v>227</v>
      </c>
    </row>
    <row r="35" spans="1:3" x14ac:dyDescent="0.45">
      <c r="A35" s="51">
        <v>5</v>
      </c>
      <c r="B35" s="51" t="s">
        <v>226</v>
      </c>
    </row>
    <row r="36" spans="1:3" x14ac:dyDescent="0.45">
      <c r="A36" s="51">
        <v>6</v>
      </c>
    </row>
    <row r="39" spans="1:3" x14ac:dyDescent="0.45">
      <c r="A39" s="51" t="s">
        <v>186</v>
      </c>
      <c r="B39" s="92">
        <v>4</v>
      </c>
      <c r="C39" s="91"/>
    </row>
    <row r="40" spans="1:3" ht="16" x14ac:dyDescent="0.6">
      <c r="A40" s="51">
        <v>1</v>
      </c>
      <c r="B40" s="51" t="s">
        <v>225</v>
      </c>
    </row>
    <row r="41" spans="1:3" x14ac:dyDescent="0.45">
      <c r="A41" s="51">
        <v>2</v>
      </c>
      <c r="B41" s="51" t="s">
        <v>224</v>
      </c>
    </row>
    <row r="42" spans="1:3" x14ac:dyDescent="0.45">
      <c r="A42" s="51">
        <v>3</v>
      </c>
      <c r="B42" s="51" t="s">
        <v>223</v>
      </c>
    </row>
    <row r="43" spans="1:3" x14ac:dyDescent="0.45">
      <c r="A43" s="51">
        <v>4</v>
      </c>
    </row>
    <row r="46" spans="1:3" x14ac:dyDescent="0.45">
      <c r="A46" s="52" t="s">
        <v>222</v>
      </c>
      <c r="B46" s="92">
        <v>13</v>
      </c>
      <c r="C46" s="91"/>
    </row>
    <row r="47" spans="1:3" x14ac:dyDescent="0.45">
      <c r="A47" s="51">
        <v>1</v>
      </c>
      <c r="B47" s="51" t="s">
        <v>221</v>
      </c>
    </row>
    <row r="48" spans="1:3" x14ac:dyDescent="0.45">
      <c r="A48" s="51">
        <v>2</v>
      </c>
      <c r="B48" s="51" t="s">
        <v>220</v>
      </c>
    </row>
    <row r="49" spans="1:3" x14ac:dyDescent="0.45">
      <c r="A49" s="51">
        <v>3</v>
      </c>
      <c r="B49" s="51" t="s">
        <v>219</v>
      </c>
    </row>
    <row r="50" spans="1:3" x14ac:dyDescent="0.45">
      <c r="A50" s="51">
        <v>4</v>
      </c>
      <c r="B50" s="51" t="s">
        <v>218</v>
      </c>
    </row>
    <row r="51" spans="1:3" x14ac:dyDescent="0.45">
      <c r="A51" s="51">
        <v>5</v>
      </c>
      <c r="B51" s="51" t="s">
        <v>217</v>
      </c>
    </row>
    <row r="52" spans="1:3" x14ac:dyDescent="0.45">
      <c r="A52" s="51">
        <v>6</v>
      </c>
      <c r="B52" s="51" t="s">
        <v>216</v>
      </c>
    </row>
    <row r="53" spans="1:3" x14ac:dyDescent="0.45">
      <c r="A53" s="51">
        <v>7</v>
      </c>
      <c r="B53" s="51" t="s">
        <v>215</v>
      </c>
    </row>
    <row r="54" spans="1:3" x14ac:dyDescent="0.45">
      <c r="A54" s="51">
        <v>8</v>
      </c>
      <c r="B54" s="51" t="s">
        <v>214</v>
      </c>
    </row>
    <row r="55" spans="1:3" x14ac:dyDescent="0.45">
      <c r="A55" s="51">
        <v>9</v>
      </c>
      <c r="B55" s="51" t="s">
        <v>213</v>
      </c>
    </row>
    <row r="56" spans="1:3" x14ac:dyDescent="0.45">
      <c r="A56" s="51">
        <v>10</v>
      </c>
      <c r="B56" s="51" t="s">
        <v>314</v>
      </c>
    </row>
    <row r="57" spans="1:3" x14ac:dyDescent="0.45">
      <c r="A57" s="51">
        <v>11</v>
      </c>
      <c r="B57" s="51" t="s">
        <v>350</v>
      </c>
    </row>
    <row r="58" spans="1:3" x14ac:dyDescent="0.45">
      <c r="A58" s="51">
        <v>12</v>
      </c>
      <c r="B58" s="51" t="s">
        <v>5</v>
      </c>
    </row>
    <row r="59" spans="1:3" x14ac:dyDescent="0.45">
      <c r="A59" s="51">
        <v>13</v>
      </c>
    </row>
    <row r="62" spans="1:3" x14ac:dyDescent="0.45">
      <c r="A62" s="51" t="s">
        <v>212</v>
      </c>
      <c r="B62" s="92">
        <v>39</v>
      </c>
      <c r="C62" s="91"/>
    </row>
    <row r="63" spans="1:3" x14ac:dyDescent="0.45">
      <c r="A63" s="51">
        <v>1</v>
      </c>
      <c r="B63" s="51" t="s">
        <v>271</v>
      </c>
    </row>
    <row r="64" spans="1:3" x14ac:dyDescent="0.45">
      <c r="A64" s="51">
        <v>2</v>
      </c>
      <c r="B64" s="51" t="s">
        <v>211</v>
      </c>
    </row>
    <row r="65" spans="1:2" x14ac:dyDescent="0.45">
      <c r="A65" s="51">
        <v>3</v>
      </c>
      <c r="B65" s="51" t="s">
        <v>210</v>
      </c>
    </row>
    <row r="66" spans="1:2" x14ac:dyDescent="0.45">
      <c r="A66" s="51">
        <v>4</v>
      </c>
      <c r="B66" s="51" t="s">
        <v>189</v>
      </c>
    </row>
    <row r="67" spans="1:2" x14ac:dyDescent="0.45">
      <c r="A67" s="51">
        <v>5</v>
      </c>
      <c r="B67" s="51" t="s">
        <v>202</v>
      </c>
    </row>
    <row r="68" spans="1:2" x14ac:dyDescent="0.45">
      <c r="A68" s="51">
        <v>6</v>
      </c>
      <c r="B68" s="51" t="s">
        <v>197</v>
      </c>
    </row>
    <row r="69" spans="1:2" x14ac:dyDescent="0.45">
      <c r="A69" s="51">
        <v>7</v>
      </c>
      <c r="B69" s="51" t="s">
        <v>203</v>
      </c>
    </row>
    <row r="70" spans="1:2" x14ac:dyDescent="0.45">
      <c r="A70" s="51">
        <v>8</v>
      </c>
      <c r="B70" s="51" t="s">
        <v>209</v>
      </c>
    </row>
    <row r="71" spans="1:2" x14ac:dyDescent="0.45">
      <c r="A71" s="51">
        <v>9</v>
      </c>
      <c r="B71" s="51" t="s">
        <v>208</v>
      </c>
    </row>
    <row r="72" spans="1:2" s="90" customFormat="1" x14ac:dyDescent="0.45">
      <c r="A72" s="51">
        <v>10</v>
      </c>
      <c r="B72" s="51" t="s">
        <v>207</v>
      </c>
    </row>
    <row r="73" spans="1:2" s="90" customFormat="1" x14ac:dyDescent="0.45">
      <c r="A73" s="51">
        <v>11</v>
      </c>
      <c r="B73" s="51" t="s">
        <v>204</v>
      </c>
    </row>
    <row r="74" spans="1:2" s="90" customFormat="1" x14ac:dyDescent="0.45">
      <c r="A74" s="51">
        <v>12</v>
      </c>
      <c r="B74" s="51" t="s">
        <v>206</v>
      </c>
    </row>
    <row r="75" spans="1:2" s="90" customFormat="1" x14ac:dyDescent="0.45">
      <c r="A75" s="51">
        <v>13</v>
      </c>
      <c r="B75" s="51" t="s">
        <v>205</v>
      </c>
    </row>
    <row r="76" spans="1:2" s="90" customFormat="1" x14ac:dyDescent="0.45">
      <c r="A76" s="51">
        <v>14</v>
      </c>
      <c r="B76" s="51" t="s">
        <v>261</v>
      </c>
    </row>
    <row r="77" spans="1:2" s="90" customFormat="1" x14ac:dyDescent="0.45">
      <c r="A77" s="51">
        <v>15</v>
      </c>
      <c r="B77" s="51" t="s">
        <v>201</v>
      </c>
    </row>
    <row r="78" spans="1:2" s="90" customFormat="1" x14ac:dyDescent="0.45">
      <c r="A78" s="51">
        <v>16</v>
      </c>
      <c r="B78" s="51" t="s">
        <v>265</v>
      </c>
    </row>
    <row r="79" spans="1:2" s="90" customFormat="1" x14ac:dyDescent="0.45">
      <c r="A79" s="51">
        <v>17</v>
      </c>
      <c r="B79" s="51" t="s">
        <v>260</v>
      </c>
    </row>
    <row r="80" spans="1:2" s="90" customFormat="1" x14ac:dyDescent="0.45">
      <c r="A80" s="51">
        <v>18</v>
      </c>
      <c r="B80" s="51" t="s">
        <v>267</v>
      </c>
    </row>
    <row r="81" spans="1:2" s="90" customFormat="1" x14ac:dyDescent="0.45">
      <c r="A81" s="51">
        <v>19</v>
      </c>
      <c r="B81" s="51" t="s">
        <v>270</v>
      </c>
    </row>
    <row r="82" spans="1:2" s="90" customFormat="1" x14ac:dyDescent="0.45">
      <c r="A82" s="51">
        <v>20</v>
      </c>
      <c r="B82" s="51" t="s">
        <v>259</v>
      </c>
    </row>
    <row r="83" spans="1:2" s="90" customFormat="1" x14ac:dyDescent="0.45">
      <c r="A83" s="51">
        <v>21</v>
      </c>
      <c r="B83" s="51" t="s">
        <v>269</v>
      </c>
    </row>
    <row r="84" spans="1:2" s="90" customFormat="1" x14ac:dyDescent="0.45">
      <c r="A84" s="51">
        <v>22</v>
      </c>
      <c r="B84" s="51" t="s">
        <v>266</v>
      </c>
    </row>
    <row r="85" spans="1:2" s="90" customFormat="1" x14ac:dyDescent="0.45">
      <c r="A85" s="51">
        <v>23</v>
      </c>
      <c r="B85" s="51" t="s">
        <v>262</v>
      </c>
    </row>
    <row r="86" spans="1:2" s="90" customFormat="1" x14ac:dyDescent="0.45">
      <c r="A86" s="51">
        <v>24</v>
      </c>
      <c r="B86" s="51" t="s">
        <v>263</v>
      </c>
    </row>
    <row r="87" spans="1:2" s="90" customFormat="1" x14ac:dyDescent="0.45">
      <c r="A87" s="51">
        <v>25</v>
      </c>
      <c r="B87" s="51" t="s">
        <v>264</v>
      </c>
    </row>
    <row r="88" spans="1:2" s="90" customFormat="1" x14ac:dyDescent="0.45">
      <c r="A88" s="51">
        <v>26</v>
      </c>
      <c r="B88" s="51" t="s">
        <v>191</v>
      </c>
    </row>
    <row r="89" spans="1:2" s="90" customFormat="1" x14ac:dyDescent="0.45">
      <c r="A89" s="51">
        <v>27</v>
      </c>
      <c r="B89" s="51" t="s">
        <v>200</v>
      </c>
    </row>
    <row r="90" spans="1:2" s="90" customFormat="1" x14ac:dyDescent="0.45">
      <c r="A90" s="51">
        <v>28</v>
      </c>
      <c r="B90" s="51" t="s">
        <v>268</v>
      </c>
    </row>
    <row r="91" spans="1:2" s="90" customFormat="1" x14ac:dyDescent="0.45">
      <c r="A91" s="51">
        <v>29</v>
      </c>
      <c r="B91" s="51" t="s">
        <v>198</v>
      </c>
    </row>
    <row r="92" spans="1:2" s="90" customFormat="1" x14ac:dyDescent="0.45">
      <c r="A92" s="51">
        <v>30</v>
      </c>
      <c r="B92" s="51" t="s">
        <v>190</v>
      </c>
    </row>
    <row r="93" spans="1:2" s="90" customFormat="1" x14ac:dyDescent="0.45">
      <c r="A93" s="51">
        <v>31</v>
      </c>
      <c r="B93" s="51" t="s">
        <v>192</v>
      </c>
    </row>
    <row r="94" spans="1:2" s="90" customFormat="1" x14ac:dyDescent="0.45">
      <c r="A94" s="51">
        <v>32</v>
      </c>
      <c r="B94" s="51" t="s">
        <v>193</v>
      </c>
    </row>
    <row r="95" spans="1:2" s="90" customFormat="1" x14ac:dyDescent="0.45">
      <c r="A95" s="51">
        <v>33</v>
      </c>
      <c r="B95" s="51" t="s">
        <v>196</v>
      </c>
    </row>
    <row r="96" spans="1:2" s="90" customFormat="1" x14ac:dyDescent="0.45">
      <c r="A96" s="51">
        <v>34</v>
      </c>
      <c r="B96" s="51" t="s">
        <v>195</v>
      </c>
    </row>
    <row r="97" spans="1:2" s="90" customFormat="1" x14ac:dyDescent="0.45">
      <c r="A97" s="51">
        <v>35</v>
      </c>
      <c r="B97" s="51" t="s">
        <v>194</v>
      </c>
    </row>
    <row r="98" spans="1:2" s="90" customFormat="1" x14ac:dyDescent="0.45">
      <c r="A98" s="51">
        <v>36</v>
      </c>
      <c r="B98" s="51" t="s">
        <v>199</v>
      </c>
    </row>
    <row r="99" spans="1:2" s="90" customFormat="1" x14ac:dyDescent="0.45">
      <c r="A99" s="51">
        <v>37</v>
      </c>
      <c r="B99" s="51" t="s">
        <v>257</v>
      </c>
    </row>
    <row r="100" spans="1:2" s="90" customFormat="1" x14ac:dyDescent="0.45">
      <c r="A100" s="51">
        <v>38</v>
      </c>
      <c r="B100" s="51" t="s">
        <v>358</v>
      </c>
    </row>
    <row r="101" spans="1:2" s="90" customFormat="1" x14ac:dyDescent="0.45">
      <c r="A101" s="51">
        <v>39</v>
      </c>
      <c r="B101" s="51" t="s">
        <v>5</v>
      </c>
    </row>
    <row r="102" spans="1:2" x14ac:dyDescent="0.45">
      <c r="A102" s="51">
        <v>40</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6"/>
  <sheetViews>
    <sheetView workbookViewId="0">
      <selection activeCell="A2" sqref="A2:G2"/>
    </sheetView>
  </sheetViews>
  <sheetFormatPr baseColWidth="10" defaultColWidth="11.41015625" defaultRowHeight="15.35" x14ac:dyDescent="0.5"/>
  <cols>
    <col min="1" max="1" width="13.1171875" style="18" customWidth="1"/>
    <col min="2" max="2" width="62.87890625" style="18" customWidth="1"/>
    <col min="3" max="16384" width="11.41015625" style="18"/>
  </cols>
  <sheetData>
    <row r="1" spans="1:3" ht="15.7" thickBot="1" x14ac:dyDescent="0.55000000000000004">
      <c r="A1" s="11" t="s">
        <v>76</v>
      </c>
      <c r="B1" s="30">
        <v>14</v>
      </c>
      <c r="C1" s="18">
        <f>MAX($A$3:$A$16)-1</f>
        <v>13</v>
      </c>
    </row>
    <row r="2" spans="1:3" ht="15.7" thickTop="1" x14ac:dyDescent="0.5">
      <c r="A2" s="25" t="s">
        <v>35</v>
      </c>
      <c r="B2" s="25" t="s">
        <v>36</v>
      </c>
      <c r="C2" s="18" t="s">
        <v>37</v>
      </c>
    </row>
    <row r="3" spans="1:3" x14ac:dyDescent="0.5">
      <c r="A3" s="24">
        <v>1</v>
      </c>
      <c r="B3" s="46" t="s">
        <v>97</v>
      </c>
      <c r="C3" s="22"/>
    </row>
    <row r="4" spans="1:3" x14ac:dyDescent="0.5">
      <c r="A4" s="24">
        <v>2</v>
      </c>
      <c r="B4" s="43" t="s">
        <v>98</v>
      </c>
      <c r="C4" s="18" t="s">
        <v>39</v>
      </c>
    </row>
    <row r="5" spans="1:3" x14ac:dyDescent="0.5">
      <c r="A5" s="24">
        <v>3</v>
      </c>
      <c r="B5" s="43" t="s">
        <v>93</v>
      </c>
    </row>
    <row r="6" spans="1:3" x14ac:dyDescent="0.5">
      <c r="A6" s="24">
        <v>4</v>
      </c>
      <c r="B6" s="43" t="s">
        <v>94</v>
      </c>
      <c r="C6" s="23"/>
    </row>
    <row r="7" spans="1:3" x14ac:dyDescent="0.5">
      <c r="A7" s="24">
        <v>5</v>
      </c>
      <c r="B7" s="43" t="s">
        <v>95</v>
      </c>
      <c r="C7" s="23"/>
    </row>
    <row r="8" spans="1:3" x14ac:dyDescent="0.5">
      <c r="A8" s="24">
        <v>6</v>
      </c>
      <c r="B8" s="43" t="s">
        <v>96</v>
      </c>
      <c r="C8" s="23"/>
    </row>
    <row r="9" spans="1:3" x14ac:dyDescent="0.5">
      <c r="A9" s="24">
        <v>7</v>
      </c>
      <c r="B9" s="43" t="s">
        <v>99</v>
      </c>
      <c r="C9" s="23"/>
    </row>
    <row r="10" spans="1:3" x14ac:dyDescent="0.5">
      <c r="A10" s="24">
        <v>8</v>
      </c>
      <c r="B10" s="27" t="s">
        <v>100</v>
      </c>
      <c r="C10" s="23"/>
    </row>
    <row r="11" spans="1:3" x14ac:dyDescent="0.5">
      <c r="A11" s="24">
        <v>9</v>
      </c>
      <c r="B11" s="27" t="s">
        <v>101</v>
      </c>
      <c r="C11" s="23"/>
    </row>
    <row r="12" spans="1:3" x14ac:dyDescent="0.5">
      <c r="A12" s="24">
        <v>10</v>
      </c>
      <c r="B12" s="27" t="s">
        <v>279</v>
      </c>
      <c r="C12" s="23"/>
    </row>
    <row r="13" spans="1:3" x14ac:dyDescent="0.5">
      <c r="A13" s="24">
        <v>11</v>
      </c>
      <c r="B13" s="27" t="s">
        <v>278</v>
      </c>
      <c r="C13" s="23" t="s">
        <v>39</v>
      </c>
    </row>
    <row r="14" spans="1:3" x14ac:dyDescent="0.5">
      <c r="A14" s="24">
        <v>12</v>
      </c>
      <c r="B14" s="106" t="s">
        <v>280</v>
      </c>
    </row>
    <row r="15" spans="1:3" x14ac:dyDescent="0.5">
      <c r="A15" s="24">
        <v>13</v>
      </c>
      <c r="B15" s="24" t="s">
        <v>74</v>
      </c>
      <c r="C15" s="22"/>
    </row>
    <row r="16" spans="1:3" x14ac:dyDescent="0.5">
      <c r="A16" s="24">
        <v>14</v>
      </c>
      <c r="B16"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1015625" defaultRowHeight="15.35" x14ac:dyDescent="0.5"/>
  <cols>
    <col min="1" max="1" width="24.41015625" style="18" customWidth="1"/>
    <col min="2" max="2" width="55.1171875" style="39" customWidth="1"/>
    <col min="3" max="16384" width="11.41015625" style="18"/>
  </cols>
  <sheetData>
    <row r="1" spans="1:3" ht="15.7" thickBot="1" x14ac:dyDescent="0.55000000000000004">
      <c r="A1" s="16" t="s">
        <v>75</v>
      </c>
      <c r="B1" s="37">
        <v>16</v>
      </c>
      <c r="C1" s="18">
        <f>MAX($A$3:$A$18)-1</f>
        <v>15</v>
      </c>
    </row>
    <row r="2" spans="1:3" ht="15.7" thickTop="1" x14ac:dyDescent="0.5">
      <c r="A2" s="19"/>
      <c r="B2" s="38" t="s">
        <v>36</v>
      </c>
      <c r="C2" s="18" t="s">
        <v>38</v>
      </c>
    </row>
    <row r="3" spans="1:3" x14ac:dyDescent="0.5">
      <c r="A3" s="43">
        <v>1</v>
      </c>
      <c r="B3" s="43" t="s">
        <v>90</v>
      </c>
      <c r="C3" s="44"/>
    </row>
    <row r="4" spans="1:3" x14ac:dyDescent="0.5">
      <c r="A4" s="43">
        <v>2</v>
      </c>
      <c r="B4" s="43" t="s">
        <v>91</v>
      </c>
      <c r="C4" s="45" t="s">
        <v>39</v>
      </c>
    </row>
    <row r="5" spans="1:3" x14ac:dyDescent="0.5">
      <c r="A5" s="43">
        <v>3</v>
      </c>
      <c r="B5" s="43" t="s">
        <v>85</v>
      </c>
      <c r="C5" s="44"/>
    </row>
    <row r="6" spans="1:3" x14ac:dyDescent="0.5">
      <c r="A6" s="43">
        <v>4</v>
      </c>
      <c r="B6" s="43" t="s">
        <v>92</v>
      </c>
      <c r="C6" s="44"/>
    </row>
    <row r="7" spans="1:3" x14ac:dyDescent="0.5">
      <c r="A7" s="43">
        <v>5</v>
      </c>
      <c r="B7" s="43" t="s">
        <v>86</v>
      </c>
      <c r="C7" s="44"/>
    </row>
    <row r="8" spans="1:3" x14ac:dyDescent="0.5">
      <c r="A8" s="43">
        <v>6</v>
      </c>
      <c r="B8" s="43" t="s">
        <v>87</v>
      </c>
      <c r="C8" s="44"/>
    </row>
    <row r="9" spans="1:3" x14ac:dyDescent="0.5">
      <c r="A9" s="43">
        <v>7</v>
      </c>
      <c r="B9" s="43" t="s">
        <v>88</v>
      </c>
      <c r="C9" s="44"/>
    </row>
    <row r="10" spans="1:3" x14ac:dyDescent="0.5">
      <c r="A10" s="43">
        <v>8</v>
      </c>
      <c r="B10" s="43" t="s">
        <v>89</v>
      </c>
      <c r="C10" s="44"/>
    </row>
    <row r="11" spans="1:3" x14ac:dyDescent="0.5">
      <c r="A11" s="43">
        <v>9</v>
      </c>
      <c r="B11" s="43" t="s">
        <v>144</v>
      </c>
      <c r="C11" s="44"/>
    </row>
    <row r="12" spans="1:3" x14ac:dyDescent="0.5">
      <c r="A12" s="43">
        <v>10</v>
      </c>
      <c r="B12" s="43" t="s">
        <v>172</v>
      </c>
      <c r="C12" s="44"/>
    </row>
    <row r="13" spans="1:3" x14ac:dyDescent="0.5">
      <c r="A13" s="43">
        <v>11</v>
      </c>
      <c r="B13" s="43" t="s">
        <v>173</v>
      </c>
      <c r="C13" s="45" t="s">
        <v>39</v>
      </c>
    </row>
    <row r="14" spans="1:3" x14ac:dyDescent="0.5">
      <c r="A14" s="43">
        <v>12</v>
      </c>
      <c r="B14" s="43" t="s">
        <v>171</v>
      </c>
      <c r="C14" s="44"/>
    </row>
    <row r="15" spans="1:3" x14ac:dyDescent="0.5">
      <c r="A15" s="43">
        <v>13</v>
      </c>
      <c r="B15" s="43" t="s">
        <v>174</v>
      </c>
      <c r="C15" s="44"/>
    </row>
    <row r="16" spans="1:3" x14ac:dyDescent="0.5">
      <c r="A16" s="43">
        <v>14</v>
      </c>
      <c r="B16" s="43" t="s">
        <v>258</v>
      </c>
      <c r="C16" s="44"/>
    </row>
    <row r="17" spans="1:3" x14ac:dyDescent="0.5">
      <c r="A17" s="43">
        <v>15</v>
      </c>
      <c r="B17" s="24" t="s">
        <v>74</v>
      </c>
      <c r="C17" s="22"/>
    </row>
    <row r="18" spans="1:3" x14ac:dyDescent="0.5">
      <c r="A18" s="43">
        <v>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2"/>
  <sheetViews>
    <sheetView workbookViewId="0">
      <selection activeCell="A2" sqref="A2:G2"/>
    </sheetView>
  </sheetViews>
  <sheetFormatPr baseColWidth="10" defaultColWidth="11.41015625" defaultRowHeight="12.7" x14ac:dyDescent="0.4"/>
  <cols>
    <col min="1" max="1" width="13.1171875" style="110" customWidth="1"/>
    <col min="2" max="2" width="64.3515625" style="110" customWidth="1"/>
    <col min="3" max="16384" width="11.41015625" style="110"/>
  </cols>
  <sheetData>
    <row r="1" spans="1:4" ht="13" thickBot="1" x14ac:dyDescent="0.45">
      <c r="A1" s="108" t="s">
        <v>303</v>
      </c>
      <c r="B1" s="109">
        <v>10</v>
      </c>
      <c r="C1" s="108">
        <f>MAX($A$3:$A$12)-1</f>
        <v>9</v>
      </c>
    </row>
    <row r="2" spans="1:4" ht="13" thickTop="1" x14ac:dyDescent="0.4">
      <c r="A2" s="111" t="s">
        <v>35</v>
      </c>
      <c r="B2" s="111" t="s">
        <v>36</v>
      </c>
      <c r="C2" s="108" t="s">
        <v>37</v>
      </c>
    </row>
    <row r="3" spans="1:4" x14ac:dyDescent="0.4">
      <c r="A3" s="112">
        <v>1</v>
      </c>
      <c r="B3" s="112" t="s">
        <v>304</v>
      </c>
      <c r="C3" s="113"/>
    </row>
    <row r="4" spans="1:4" x14ac:dyDescent="0.4">
      <c r="A4" s="112">
        <v>2</v>
      </c>
      <c r="B4" s="112" t="s">
        <v>305</v>
      </c>
      <c r="C4" s="108" t="s">
        <v>39</v>
      </c>
      <c r="D4" s="114"/>
    </row>
    <row r="5" spans="1:4" x14ac:dyDescent="0.4">
      <c r="A5" s="112">
        <v>3</v>
      </c>
      <c r="B5" s="112" t="s">
        <v>306</v>
      </c>
      <c r="C5" s="115"/>
      <c r="D5" s="114"/>
    </row>
    <row r="6" spans="1:4" x14ac:dyDescent="0.4">
      <c r="A6" s="112">
        <v>4</v>
      </c>
      <c r="B6" s="112" t="s">
        <v>307</v>
      </c>
      <c r="C6" s="108" t="s">
        <v>39</v>
      </c>
      <c r="D6" s="114"/>
    </row>
    <row r="7" spans="1:4" x14ac:dyDescent="0.4">
      <c r="A7" s="112">
        <v>5</v>
      </c>
      <c r="B7" s="112" t="s">
        <v>308</v>
      </c>
      <c r="C7" s="115"/>
      <c r="D7" s="114"/>
    </row>
    <row r="8" spans="1:4" x14ac:dyDescent="0.4">
      <c r="A8" s="112">
        <v>6</v>
      </c>
      <c r="B8" s="112" t="s">
        <v>309</v>
      </c>
      <c r="C8" s="115"/>
      <c r="D8" s="114"/>
    </row>
    <row r="9" spans="1:4" x14ac:dyDescent="0.4">
      <c r="A9" s="112">
        <v>7</v>
      </c>
      <c r="B9" s="112" t="s">
        <v>310</v>
      </c>
      <c r="C9" s="115"/>
      <c r="D9" s="114"/>
    </row>
    <row r="10" spans="1:4" x14ac:dyDescent="0.4">
      <c r="A10" s="112">
        <v>8</v>
      </c>
      <c r="B10" s="112" t="s">
        <v>311</v>
      </c>
      <c r="C10" s="115" t="s">
        <v>39</v>
      </c>
      <c r="D10" s="114"/>
    </row>
    <row r="11" spans="1:4" x14ac:dyDescent="0.4">
      <c r="A11" s="112">
        <v>9</v>
      </c>
      <c r="B11" s="112" t="s">
        <v>5</v>
      </c>
      <c r="C11" s="108"/>
      <c r="D11" s="114"/>
    </row>
    <row r="12" spans="1:4" x14ac:dyDescent="0.4">
      <c r="A12" s="112">
        <v>10</v>
      </c>
      <c r="B12" s="108"/>
      <c r="C12" s="108"/>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
  <sheetViews>
    <sheetView workbookViewId="0">
      <selection activeCell="A2" sqref="A2:G2"/>
    </sheetView>
  </sheetViews>
  <sheetFormatPr baseColWidth="10" defaultColWidth="11.41015625" defaultRowHeight="15.35" x14ac:dyDescent="0.5"/>
  <cols>
    <col min="1" max="1" width="13.1171875" style="18" customWidth="1"/>
    <col min="2" max="2" width="55.1171875" style="17" customWidth="1"/>
    <col min="3" max="16384" width="11.41015625" style="18"/>
  </cols>
  <sheetData>
    <row r="1" spans="1:6" ht="15.7" thickBot="1" x14ac:dyDescent="0.55000000000000004">
      <c r="A1" s="18" t="s">
        <v>300</v>
      </c>
      <c r="B1" s="29"/>
      <c r="C1" s="18">
        <f>MAX($A$3:$A$22)-1</f>
        <v>19</v>
      </c>
      <c r="D1" s="18" t="s">
        <v>83</v>
      </c>
      <c r="E1" s="18" t="s">
        <v>84</v>
      </c>
      <c r="F1" s="18" t="s">
        <v>82</v>
      </c>
    </row>
    <row r="2" spans="1:6" ht="15.7" thickTop="1" x14ac:dyDescent="0.5">
      <c r="A2" s="25" t="s">
        <v>35</v>
      </c>
      <c r="B2" s="20" t="s">
        <v>36</v>
      </c>
      <c r="C2" s="18" t="s">
        <v>37</v>
      </c>
      <c r="D2" s="18">
        <v>20</v>
      </c>
      <c r="E2" s="18">
        <v>20</v>
      </c>
      <c r="F2" s="18">
        <v>20</v>
      </c>
    </row>
    <row r="3" spans="1:6" x14ac:dyDescent="0.5">
      <c r="A3" s="24">
        <v>1</v>
      </c>
      <c r="B3" s="47" t="s">
        <v>122</v>
      </c>
      <c r="C3" s="22"/>
      <c r="D3" s="22"/>
    </row>
    <row r="4" spans="1:6" x14ac:dyDescent="0.5">
      <c r="A4" s="24">
        <v>2</v>
      </c>
      <c r="B4" s="47" t="s">
        <v>123</v>
      </c>
      <c r="C4" s="18" t="s">
        <v>39</v>
      </c>
    </row>
    <row r="5" spans="1:6" x14ac:dyDescent="0.5">
      <c r="A5" s="24">
        <v>3</v>
      </c>
      <c r="B5" s="47" t="s">
        <v>124</v>
      </c>
    </row>
    <row r="6" spans="1:6" x14ac:dyDescent="0.5">
      <c r="A6" s="24">
        <v>4</v>
      </c>
      <c r="B6" s="47" t="s">
        <v>125</v>
      </c>
      <c r="C6" s="18" t="s">
        <v>39</v>
      </c>
    </row>
    <row r="7" spans="1:6" ht="25.35" x14ac:dyDescent="0.5">
      <c r="A7" s="24">
        <v>5</v>
      </c>
      <c r="B7" s="47" t="s">
        <v>134</v>
      </c>
    </row>
    <row r="8" spans="1:6" ht="25.35" x14ac:dyDescent="0.5">
      <c r="A8" s="24">
        <v>6</v>
      </c>
      <c r="B8" s="47" t="s">
        <v>135</v>
      </c>
    </row>
    <row r="9" spans="1:6" ht="25.35" x14ac:dyDescent="0.5">
      <c r="A9" s="24">
        <v>7</v>
      </c>
      <c r="B9" s="47" t="s">
        <v>128</v>
      </c>
    </row>
    <row r="10" spans="1:6" x14ac:dyDescent="0.5">
      <c r="A10" s="24">
        <v>8</v>
      </c>
      <c r="B10" s="47" t="s">
        <v>120</v>
      </c>
    </row>
    <row r="11" spans="1:6" x14ac:dyDescent="0.5">
      <c r="A11" s="24">
        <v>9</v>
      </c>
      <c r="B11" s="47" t="s">
        <v>126</v>
      </c>
    </row>
    <row r="12" spans="1:6" x14ac:dyDescent="0.5">
      <c r="A12" s="24">
        <v>10</v>
      </c>
      <c r="B12" s="47" t="s">
        <v>127</v>
      </c>
    </row>
    <row r="13" spans="1:6" x14ac:dyDescent="0.5">
      <c r="A13" s="24">
        <v>11</v>
      </c>
      <c r="B13" s="47" t="s">
        <v>121</v>
      </c>
    </row>
    <row r="14" spans="1:6" x14ac:dyDescent="0.5">
      <c r="A14" s="24">
        <v>12</v>
      </c>
      <c r="B14" s="47" t="s">
        <v>136</v>
      </c>
    </row>
    <row r="15" spans="1:6" ht="25.35" x14ac:dyDescent="0.5">
      <c r="A15" s="24">
        <v>13</v>
      </c>
      <c r="B15" s="47" t="s">
        <v>145</v>
      </c>
    </row>
    <row r="16" spans="1:6" x14ac:dyDescent="0.5">
      <c r="A16" s="24">
        <v>14</v>
      </c>
      <c r="B16" s="47" t="s">
        <v>146</v>
      </c>
    </row>
    <row r="17" spans="1:4" x14ac:dyDescent="0.5">
      <c r="A17" s="24">
        <v>15</v>
      </c>
      <c r="B17" s="47" t="s">
        <v>346</v>
      </c>
    </row>
    <row r="18" spans="1:4" x14ac:dyDescent="0.5">
      <c r="A18" s="24">
        <v>16</v>
      </c>
      <c r="B18" s="47" t="s">
        <v>347</v>
      </c>
    </row>
    <row r="19" spans="1:4" ht="25.35" x14ac:dyDescent="0.5">
      <c r="A19" s="24">
        <v>17</v>
      </c>
      <c r="B19" s="47" t="s">
        <v>355</v>
      </c>
    </row>
    <row r="20" spans="1:4" ht="25.35" x14ac:dyDescent="0.5">
      <c r="A20" s="24">
        <v>18</v>
      </c>
      <c r="B20" s="47" t="s">
        <v>356</v>
      </c>
    </row>
    <row r="21" spans="1:4" x14ac:dyDescent="0.5">
      <c r="A21" s="24">
        <v>19</v>
      </c>
      <c r="B21" s="24" t="s">
        <v>5</v>
      </c>
      <c r="C21" s="22"/>
      <c r="D21" s="22"/>
    </row>
    <row r="22" spans="1:4" x14ac:dyDescent="0.5">
      <c r="A22" s="24">
        <v>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1"/>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8" t="s">
        <v>102</v>
      </c>
      <c r="B1" s="30">
        <v>12</v>
      </c>
      <c r="C1" s="18">
        <f>MAX($A$3:$A$14)-1</f>
        <v>11</v>
      </c>
    </row>
    <row r="2" spans="1:3" ht="15.7" thickTop="1" x14ac:dyDescent="0.5">
      <c r="A2" s="25" t="s">
        <v>35</v>
      </c>
      <c r="B2" s="25" t="s">
        <v>36</v>
      </c>
      <c r="C2" s="18" t="s">
        <v>37</v>
      </c>
    </row>
    <row r="3" spans="1:3" x14ac:dyDescent="0.5">
      <c r="A3" s="24">
        <v>1</v>
      </c>
      <c r="B3" s="24" t="s">
        <v>103</v>
      </c>
      <c r="C3" s="28"/>
    </row>
    <row r="4" spans="1:3" x14ac:dyDescent="0.5">
      <c r="A4" s="24">
        <v>2</v>
      </c>
      <c r="B4" s="24" t="s">
        <v>104</v>
      </c>
      <c r="C4" s="17" t="s">
        <v>39</v>
      </c>
    </row>
    <row r="5" spans="1:3" x14ac:dyDescent="0.5">
      <c r="A5" s="24">
        <v>3</v>
      </c>
      <c r="B5" s="24" t="s">
        <v>175</v>
      </c>
      <c r="C5" s="17"/>
    </row>
    <row r="6" spans="1:3" x14ac:dyDescent="0.5">
      <c r="A6" s="24">
        <v>4</v>
      </c>
      <c r="B6" s="24" t="s">
        <v>176</v>
      </c>
      <c r="C6" s="17" t="s">
        <v>39</v>
      </c>
    </row>
    <row r="7" spans="1:3" x14ac:dyDescent="0.5">
      <c r="A7" s="24">
        <v>5</v>
      </c>
      <c r="B7" s="24" t="s">
        <v>312</v>
      </c>
      <c r="C7" s="17"/>
    </row>
    <row r="8" spans="1:3" x14ac:dyDescent="0.5">
      <c r="A8" s="24">
        <v>6</v>
      </c>
      <c r="B8" s="24" t="s">
        <v>313</v>
      </c>
      <c r="C8" s="17" t="s">
        <v>39</v>
      </c>
    </row>
    <row r="9" spans="1:3" x14ac:dyDescent="0.5">
      <c r="A9" s="24">
        <v>7</v>
      </c>
      <c r="B9" s="24" t="s">
        <v>141</v>
      </c>
      <c r="C9" s="17"/>
    </row>
    <row r="10" spans="1:3" x14ac:dyDescent="0.5">
      <c r="A10" s="24">
        <v>8</v>
      </c>
      <c r="B10" s="24" t="s">
        <v>142</v>
      </c>
      <c r="C10" s="17"/>
    </row>
    <row r="11" spans="1:3" x14ac:dyDescent="0.5">
      <c r="A11" s="24">
        <v>9</v>
      </c>
      <c r="B11" s="24" t="s">
        <v>143</v>
      </c>
      <c r="C11" s="17" t="s">
        <v>39</v>
      </c>
    </row>
    <row r="12" spans="1:3" x14ac:dyDescent="0.5">
      <c r="A12" s="24">
        <v>10</v>
      </c>
      <c r="B12" s="24" t="s">
        <v>177</v>
      </c>
      <c r="C12" s="17"/>
    </row>
    <row r="13" spans="1:3" x14ac:dyDescent="0.5">
      <c r="A13" s="24">
        <v>11</v>
      </c>
      <c r="B13" s="24" t="s">
        <v>5</v>
      </c>
    </row>
    <row r="14" spans="1:3" x14ac:dyDescent="0.5">
      <c r="A14" s="24">
        <v>12</v>
      </c>
      <c r="B14" s="24"/>
    </row>
    <row r="26" spans="1:3" x14ac:dyDescent="0.5">
      <c r="A26" s="17" t="s">
        <v>105</v>
      </c>
      <c r="B26" s="18">
        <v>5</v>
      </c>
      <c r="C26" s="17">
        <f>MAX($A$28:$A$32)-1</f>
        <v>4</v>
      </c>
    </row>
    <row r="27" spans="1:3" x14ac:dyDescent="0.5">
      <c r="A27" s="17">
        <v>1</v>
      </c>
      <c r="B27" s="18" t="s">
        <v>106</v>
      </c>
      <c r="C27" s="17"/>
    </row>
    <row r="28" spans="1:3" x14ac:dyDescent="0.5">
      <c r="A28" s="17">
        <v>2</v>
      </c>
      <c r="B28" s="18" t="s">
        <v>107</v>
      </c>
      <c r="C28" s="17"/>
    </row>
    <row r="29" spans="1:3" x14ac:dyDescent="0.5">
      <c r="A29" s="17">
        <v>3</v>
      </c>
      <c r="B29" s="18" t="s">
        <v>108</v>
      </c>
      <c r="C29" s="17"/>
    </row>
    <row r="30" spans="1:3" x14ac:dyDescent="0.5">
      <c r="A30" s="17">
        <v>4</v>
      </c>
      <c r="B30" s="18" t="s">
        <v>109</v>
      </c>
      <c r="C30" s="17"/>
    </row>
    <row r="31" spans="1:3" x14ac:dyDescent="0.5">
      <c r="A31" s="17">
        <v>5</v>
      </c>
      <c r="C31"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3"/>
  <sheetViews>
    <sheetView workbookViewId="0">
      <selection activeCell="A2" sqref="A2:G2"/>
    </sheetView>
  </sheetViews>
  <sheetFormatPr baseColWidth="10" defaultColWidth="11.41015625" defaultRowHeight="15.35" x14ac:dyDescent="0.5"/>
  <cols>
    <col min="1" max="1" width="13.1171875" style="18" customWidth="1"/>
    <col min="2" max="2" width="55.1171875" style="17" customWidth="1"/>
    <col min="3" max="16384" width="11.41015625" style="18"/>
  </cols>
  <sheetData>
    <row r="1" spans="1:3" ht="15.7" thickBot="1" x14ac:dyDescent="0.55000000000000004">
      <c r="A1" s="11" t="s">
        <v>77</v>
      </c>
      <c r="B1" s="29">
        <v>20</v>
      </c>
      <c r="C1" s="18">
        <f>MAX($A$3:$A$22)-1</f>
        <v>19</v>
      </c>
    </row>
    <row r="2" spans="1:3" ht="15.7" thickTop="1" x14ac:dyDescent="0.5">
      <c r="A2" s="25" t="s">
        <v>35</v>
      </c>
      <c r="B2" s="20" t="s">
        <v>36</v>
      </c>
      <c r="C2" s="18" t="s">
        <v>37</v>
      </c>
    </row>
    <row r="3" spans="1:3" x14ac:dyDescent="0.5">
      <c r="A3" s="17">
        <v>1</v>
      </c>
      <c r="B3" s="17" t="s">
        <v>118</v>
      </c>
      <c r="C3" s="22"/>
    </row>
    <row r="4" spans="1:3" x14ac:dyDescent="0.5">
      <c r="A4" s="17">
        <v>2</v>
      </c>
      <c r="B4" s="17" t="s">
        <v>119</v>
      </c>
      <c r="C4" s="18" t="s">
        <v>39</v>
      </c>
    </row>
    <row r="5" spans="1:3" x14ac:dyDescent="0.5">
      <c r="A5" s="17">
        <v>3</v>
      </c>
      <c r="B5" s="17" t="s">
        <v>289</v>
      </c>
      <c r="C5" s="22"/>
    </row>
    <row r="6" spans="1:3" x14ac:dyDescent="0.5">
      <c r="A6" s="17">
        <v>4</v>
      </c>
      <c r="B6" s="17" t="s">
        <v>290</v>
      </c>
      <c r="C6" s="22" t="s">
        <v>39</v>
      </c>
    </row>
    <row r="7" spans="1:3" x14ac:dyDescent="0.5">
      <c r="A7" s="17">
        <v>5</v>
      </c>
      <c r="B7" s="17" t="s">
        <v>112</v>
      </c>
      <c r="C7" s="22"/>
    </row>
    <row r="8" spans="1:3" x14ac:dyDescent="0.5">
      <c r="A8" s="17">
        <v>6</v>
      </c>
      <c r="B8" s="17" t="s">
        <v>113</v>
      </c>
      <c r="C8" s="22"/>
    </row>
    <row r="9" spans="1:3" x14ac:dyDescent="0.5">
      <c r="A9" s="17">
        <v>7</v>
      </c>
      <c r="B9" s="17" t="s">
        <v>114</v>
      </c>
    </row>
    <row r="10" spans="1:3" x14ac:dyDescent="0.5">
      <c r="A10" s="17">
        <v>8</v>
      </c>
      <c r="B10" s="17" t="s">
        <v>115</v>
      </c>
      <c r="C10" s="22"/>
    </row>
    <row r="11" spans="1:3" x14ac:dyDescent="0.5">
      <c r="A11" s="17">
        <v>9</v>
      </c>
      <c r="B11" s="17" t="s">
        <v>116</v>
      </c>
      <c r="C11" s="22"/>
    </row>
    <row r="12" spans="1:3" x14ac:dyDescent="0.5">
      <c r="A12" s="17">
        <v>10</v>
      </c>
      <c r="B12" s="17" t="s">
        <v>117</v>
      </c>
      <c r="C12" s="22"/>
    </row>
    <row r="13" spans="1:3" x14ac:dyDescent="0.5">
      <c r="A13" s="17">
        <v>11</v>
      </c>
      <c r="B13" s="17" t="s">
        <v>283</v>
      </c>
      <c r="C13" s="22"/>
    </row>
    <row r="14" spans="1:3" x14ac:dyDescent="0.5">
      <c r="A14" s="17">
        <v>12</v>
      </c>
      <c r="B14" s="17" t="s">
        <v>284</v>
      </c>
      <c r="C14" s="22" t="s">
        <v>39</v>
      </c>
    </row>
    <row r="15" spans="1:3" x14ac:dyDescent="0.5">
      <c r="A15" s="17">
        <v>13</v>
      </c>
      <c r="B15" s="17" t="s">
        <v>285</v>
      </c>
      <c r="C15" s="22"/>
    </row>
    <row r="16" spans="1:3" x14ac:dyDescent="0.5">
      <c r="A16" s="17">
        <v>14</v>
      </c>
      <c r="B16" s="17" t="s">
        <v>286</v>
      </c>
      <c r="C16" s="22" t="s">
        <v>39</v>
      </c>
    </row>
    <row r="17" spans="1:3" x14ac:dyDescent="0.5">
      <c r="A17" s="17">
        <v>15</v>
      </c>
      <c r="B17" s="17" t="s">
        <v>287</v>
      </c>
      <c r="C17" s="22"/>
    </row>
    <row r="18" spans="1:3" x14ac:dyDescent="0.5">
      <c r="A18" s="17">
        <v>16</v>
      </c>
      <c r="B18" s="17" t="s">
        <v>288</v>
      </c>
      <c r="C18" s="22" t="s">
        <v>39</v>
      </c>
    </row>
    <row r="19" spans="1:3" x14ac:dyDescent="0.5">
      <c r="A19" s="17">
        <v>17</v>
      </c>
      <c r="B19" s="17" t="s">
        <v>348</v>
      </c>
      <c r="C19" s="22"/>
    </row>
    <row r="20" spans="1:3" x14ac:dyDescent="0.5">
      <c r="A20" s="17">
        <v>18</v>
      </c>
      <c r="B20" s="17" t="s">
        <v>349</v>
      </c>
      <c r="C20" s="22" t="s">
        <v>39</v>
      </c>
    </row>
    <row r="21" spans="1:3" x14ac:dyDescent="0.5">
      <c r="A21" s="17">
        <v>19</v>
      </c>
      <c r="B21" s="17" t="s">
        <v>5</v>
      </c>
      <c r="C21" s="22"/>
    </row>
    <row r="22" spans="1:3" x14ac:dyDescent="0.5">
      <c r="A22" s="17">
        <v>20</v>
      </c>
    </row>
    <row r="23" spans="1:3" x14ac:dyDescent="0.5">
      <c r="A23"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E7A8C-32EF-467B-B0D2-408492DC5EAC}">
  <dimension ref="A1"/>
  <sheetViews>
    <sheetView workbookViewId="0"/>
  </sheetViews>
  <sheetFormatPr baseColWidth="10" defaultColWidth="11.41015625" defaultRowHeight="14" x14ac:dyDescent="0.45"/>
  <cols>
    <col min="1" max="16384" width="11.41015625" style="162"/>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7" t="s">
        <v>131</v>
      </c>
      <c r="B1" s="30">
        <v>7</v>
      </c>
      <c r="C1" s="18">
        <f>MAX($A$3:$A$9)-1</f>
        <v>6</v>
      </c>
    </row>
    <row r="2" spans="1:3" ht="15.7" thickTop="1" x14ac:dyDescent="0.5">
      <c r="A2" s="48" t="s">
        <v>35</v>
      </c>
      <c r="B2" s="25" t="s">
        <v>36</v>
      </c>
      <c r="C2" s="18" t="s">
        <v>37</v>
      </c>
    </row>
    <row r="3" spans="1:3" x14ac:dyDescent="0.5">
      <c r="A3" s="21">
        <v>1</v>
      </c>
      <c r="B3" s="107" t="s">
        <v>129</v>
      </c>
      <c r="C3" s="26"/>
    </row>
    <row r="4" spans="1:3" x14ac:dyDescent="0.5">
      <c r="A4" s="21">
        <v>2</v>
      </c>
      <c r="B4" s="107" t="s">
        <v>130</v>
      </c>
      <c r="C4" s="21" t="s">
        <v>39</v>
      </c>
    </row>
    <row r="5" spans="1:3" x14ac:dyDescent="0.5">
      <c r="A5" s="21">
        <v>3</v>
      </c>
      <c r="B5" s="107" t="s">
        <v>137</v>
      </c>
      <c r="C5" s="21"/>
    </row>
    <row r="6" spans="1:3" x14ac:dyDescent="0.5">
      <c r="A6" s="21">
        <v>4</v>
      </c>
      <c r="B6" s="107" t="s">
        <v>273</v>
      </c>
      <c r="C6" s="21"/>
    </row>
    <row r="7" spans="1:3" x14ac:dyDescent="0.5">
      <c r="A7" s="21">
        <v>5</v>
      </c>
      <c r="B7" s="107" t="s">
        <v>282</v>
      </c>
      <c r="C7" s="21"/>
    </row>
    <row r="8" spans="1:3" x14ac:dyDescent="0.5">
      <c r="A8" s="21">
        <v>6</v>
      </c>
      <c r="B8" s="39" t="s">
        <v>5</v>
      </c>
      <c r="C8" s="21"/>
    </row>
    <row r="9" spans="1:3" x14ac:dyDescent="0.5">
      <c r="A9" s="21">
        <v>7</v>
      </c>
      <c r="B9" s="3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4"/>
  <sheetViews>
    <sheetView workbookViewId="0">
      <selection activeCell="A2" sqref="A2:G2"/>
    </sheetView>
  </sheetViews>
  <sheetFormatPr baseColWidth="10" defaultColWidth="11.41015625" defaultRowHeight="15.35" x14ac:dyDescent="0.5"/>
  <cols>
    <col min="1" max="1" width="24.41015625" style="60" customWidth="1"/>
    <col min="2" max="2" width="55.1171875" style="61" customWidth="1"/>
    <col min="3" max="16384" width="11.41015625" style="60"/>
  </cols>
  <sheetData>
    <row r="1" spans="1:4" ht="15.7" thickBot="1" x14ac:dyDescent="0.55000000000000004">
      <c r="A1" s="73" t="s">
        <v>167</v>
      </c>
      <c r="B1" s="72">
        <v>22</v>
      </c>
      <c r="C1" s="60">
        <f>MAX($A$3:$A$24)-1</f>
        <v>21</v>
      </c>
    </row>
    <row r="2" spans="1:4" ht="15.7" thickTop="1" x14ac:dyDescent="0.45">
      <c r="A2" s="71"/>
      <c r="B2" s="70" t="s">
        <v>36</v>
      </c>
      <c r="C2" s="60" t="s">
        <v>38</v>
      </c>
    </row>
    <row r="3" spans="1:4" x14ac:dyDescent="0.5">
      <c r="A3" s="64">
        <v>1</v>
      </c>
      <c r="B3" s="66" t="s">
        <v>166</v>
      </c>
      <c r="C3" s="62"/>
      <c r="D3" s="67" t="s">
        <v>152</v>
      </c>
    </row>
    <row r="4" spans="1:4" x14ac:dyDescent="0.5">
      <c r="A4" s="64">
        <v>2</v>
      </c>
      <c r="B4" s="66" t="s">
        <v>165</v>
      </c>
      <c r="C4" s="62"/>
      <c r="D4" s="67" t="s">
        <v>156</v>
      </c>
    </row>
    <row r="5" spans="1:4" x14ac:dyDescent="0.5">
      <c r="A5" s="64">
        <v>3</v>
      </c>
      <c r="B5" s="66" t="s">
        <v>164</v>
      </c>
      <c r="C5" s="68"/>
      <c r="D5" s="67" t="s">
        <v>156</v>
      </c>
    </row>
    <row r="6" spans="1:4" ht="25.35" x14ac:dyDescent="0.5">
      <c r="A6" s="64">
        <v>4</v>
      </c>
      <c r="B6" s="66" t="s">
        <v>163</v>
      </c>
      <c r="C6" s="68" t="s">
        <v>39</v>
      </c>
      <c r="D6" s="67" t="s">
        <v>156</v>
      </c>
    </row>
    <row r="7" spans="1:4" x14ac:dyDescent="0.5">
      <c r="A7" s="64">
        <v>5</v>
      </c>
      <c r="B7" s="66" t="s">
        <v>162</v>
      </c>
      <c r="C7" s="68"/>
      <c r="D7" s="67" t="s">
        <v>152</v>
      </c>
    </row>
    <row r="8" spans="1:4" ht="25.35" x14ac:dyDescent="0.5">
      <c r="A8" s="64">
        <v>6</v>
      </c>
      <c r="B8" s="66" t="s">
        <v>161</v>
      </c>
      <c r="C8" s="68" t="s">
        <v>39</v>
      </c>
      <c r="D8" s="67" t="s">
        <v>152</v>
      </c>
    </row>
    <row r="9" spans="1:4" x14ac:dyDescent="0.5">
      <c r="A9" s="64">
        <v>7</v>
      </c>
      <c r="B9" s="66" t="s">
        <v>160</v>
      </c>
      <c r="C9" s="68"/>
      <c r="D9" s="62" t="s">
        <v>156</v>
      </c>
    </row>
    <row r="10" spans="1:4" x14ac:dyDescent="0.5">
      <c r="A10" s="64">
        <v>8</v>
      </c>
      <c r="B10" s="66" t="s">
        <v>159</v>
      </c>
      <c r="C10" s="68"/>
      <c r="D10" s="67" t="s">
        <v>156</v>
      </c>
    </row>
    <row r="11" spans="1:4" ht="28" x14ac:dyDescent="0.5">
      <c r="A11" s="64">
        <v>9</v>
      </c>
      <c r="B11" s="66" t="s">
        <v>276</v>
      </c>
      <c r="C11" s="68"/>
      <c r="D11" s="67" t="s">
        <v>156</v>
      </c>
    </row>
    <row r="12" spans="1:4" x14ac:dyDescent="0.5">
      <c r="A12" s="64">
        <v>10</v>
      </c>
      <c r="B12" s="66" t="s">
        <v>158</v>
      </c>
      <c r="C12" s="68"/>
      <c r="D12" s="62" t="s">
        <v>157</v>
      </c>
    </row>
    <row r="13" spans="1:4" ht="28" x14ac:dyDescent="0.5">
      <c r="A13" s="64">
        <v>11</v>
      </c>
      <c r="B13" s="66" t="s">
        <v>275</v>
      </c>
      <c r="C13" s="68"/>
      <c r="D13" s="67" t="s">
        <v>156</v>
      </c>
    </row>
    <row r="14" spans="1:4" x14ac:dyDescent="0.5">
      <c r="A14" s="64">
        <v>12</v>
      </c>
      <c r="B14" s="69" t="s">
        <v>170</v>
      </c>
      <c r="C14" s="68"/>
      <c r="D14" s="67" t="s">
        <v>156</v>
      </c>
    </row>
    <row r="15" spans="1:4" x14ac:dyDescent="0.5">
      <c r="A15" s="64">
        <v>13</v>
      </c>
      <c r="B15" s="69" t="s">
        <v>169</v>
      </c>
      <c r="C15" s="68" t="s">
        <v>39</v>
      </c>
      <c r="D15" s="67" t="s">
        <v>168</v>
      </c>
    </row>
    <row r="16" spans="1:4" x14ac:dyDescent="0.5">
      <c r="A16" s="64">
        <v>14</v>
      </c>
      <c r="B16" s="69" t="s">
        <v>155</v>
      </c>
      <c r="C16" s="68"/>
      <c r="D16" s="62"/>
    </row>
    <row r="17" spans="1:4" x14ac:dyDescent="0.5">
      <c r="A17" s="64">
        <v>15</v>
      </c>
      <c r="B17" s="66" t="s">
        <v>154</v>
      </c>
      <c r="C17" s="68"/>
      <c r="D17" s="62"/>
    </row>
    <row r="18" spans="1:4" x14ac:dyDescent="0.5">
      <c r="A18" s="64">
        <v>16</v>
      </c>
      <c r="B18" s="66" t="s">
        <v>153</v>
      </c>
      <c r="C18" s="68"/>
      <c r="D18" s="67" t="s">
        <v>152</v>
      </c>
    </row>
    <row r="19" spans="1:4" ht="25.35" x14ac:dyDescent="0.5">
      <c r="A19" s="64">
        <v>17</v>
      </c>
      <c r="B19" s="66" t="s">
        <v>180</v>
      </c>
      <c r="C19" s="68"/>
      <c r="D19" s="67" t="s">
        <v>179</v>
      </c>
    </row>
    <row r="20" spans="1:4" x14ac:dyDescent="0.5">
      <c r="A20" s="64">
        <v>18</v>
      </c>
      <c r="B20" s="66" t="s">
        <v>178</v>
      </c>
      <c r="C20" s="68"/>
      <c r="D20" s="67"/>
    </row>
    <row r="21" spans="1:4" x14ac:dyDescent="0.5">
      <c r="A21" s="64">
        <v>19</v>
      </c>
      <c r="B21" s="66" t="s">
        <v>274</v>
      </c>
      <c r="C21" s="68"/>
      <c r="D21" s="67"/>
    </row>
    <row r="22" spans="1:4" ht="25.35" x14ac:dyDescent="0.5">
      <c r="A22" s="64">
        <v>20</v>
      </c>
      <c r="B22" s="66" t="s">
        <v>281</v>
      </c>
      <c r="C22" s="68"/>
      <c r="D22" s="67"/>
    </row>
    <row r="23" spans="1:4" x14ac:dyDescent="0.5">
      <c r="A23" s="64">
        <v>21</v>
      </c>
      <c r="B23" s="66" t="s">
        <v>5</v>
      </c>
      <c r="C23" s="65"/>
      <c r="D23" s="62"/>
    </row>
    <row r="24" spans="1:4" x14ac:dyDescent="0.5">
      <c r="A24" s="64">
        <v>22</v>
      </c>
      <c r="B24" s="63"/>
      <c r="D24" s="6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A94-331C-4690-8BB3-9E5B1DDB2529}">
  <dimension ref="A1:C7"/>
  <sheetViews>
    <sheetView workbookViewId="0">
      <selection sqref="A1:C1"/>
    </sheetView>
  </sheetViews>
  <sheetFormatPr baseColWidth="10" defaultColWidth="11.41015625" defaultRowHeight="14" x14ac:dyDescent="0.45"/>
  <cols>
    <col min="1" max="3" width="27.5859375" style="167" customWidth="1"/>
    <col min="4" max="16384" width="11.41015625" style="167"/>
  </cols>
  <sheetData>
    <row r="1" spans="1:3" s="164" customFormat="1" ht="15" x14ac:dyDescent="0.45">
      <c r="A1" s="163" t="s">
        <v>45</v>
      </c>
      <c r="B1" s="163"/>
      <c r="C1" s="163"/>
    </row>
    <row r="2" spans="1:3" s="164" customFormat="1" ht="79.7" customHeight="1" x14ac:dyDescent="0.45">
      <c r="A2" s="165" t="s">
        <v>359</v>
      </c>
      <c r="B2" s="166"/>
      <c r="C2" s="166"/>
    </row>
    <row r="3" spans="1:3" s="164" customFormat="1" ht="66.2" customHeight="1" x14ac:dyDescent="0.45">
      <c r="A3" s="165" t="s">
        <v>46</v>
      </c>
      <c r="B3" s="166"/>
      <c r="C3" s="166"/>
    </row>
    <row r="4" spans="1:3" s="164" customFormat="1" ht="45" customHeight="1" x14ac:dyDescent="0.45">
      <c r="A4" s="165" t="s">
        <v>47</v>
      </c>
      <c r="B4" s="166"/>
      <c r="C4" s="166"/>
    </row>
    <row r="5" spans="1:3" s="164" customFormat="1" ht="45" customHeight="1" x14ac:dyDescent="0.45">
      <c r="A5" s="165" t="s">
        <v>48</v>
      </c>
      <c r="B5" s="165"/>
      <c r="C5" s="165"/>
    </row>
    <row r="6" spans="1:3" s="164" customFormat="1" ht="70.2" customHeight="1" x14ac:dyDescent="0.45">
      <c r="A6" s="165" t="s">
        <v>49</v>
      </c>
      <c r="B6" s="166"/>
      <c r="C6" s="166"/>
    </row>
    <row r="7" spans="1:3" s="164" customFormat="1" ht="65.25" customHeight="1" x14ac:dyDescent="0.45">
      <c r="A7" s="165" t="s">
        <v>360</v>
      </c>
      <c r="B7" s="166"/>
      <c r="C7" s="166"/>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01C9-2633-4EF6-9F86-9852B276E797}">
  <dimension ref="A1:D16"/>
  <sheetViews>
    <sheetView workbookViewId="0"/>
  </sheetViews>
  <sheetFormatPr baseColWidth="10" defaultColWidth="11.41015625" defaultRowHeight="15.35" x14ac:dyDescent="0.5"/>
  <cols>
    <col min="1" max="3" width="27.5859375" style="173" customWidth="1"/>
    <col min="4" max="16384" width="11.41015625" style="173"/>
  </cols>
  <sheetData>
    <row r="1" spans="1:4" s="169" customFormat="1" x14ac:dyDescent="0.45">
      <c r="A1" s="168" t="s">
        <v>11</v>
      </c>
      <c r="B1" s="168"/>
      <c r="C1" s="168"/>
      <c r="D1" s="168"/>
    </row>
    <row r="2" spans="1:4" s="169" customFormat="1" ht="72" customHeight="1" x14ac:dyDescent="0.45">
      <c r="A2" s="170" t="s">
        <v>24</v>
      </c>
      <c r="B2" s="171"/>
      <c r="C2" s="171"/>
    </row>
    <row r="3" spans="1:4" s="169" customFormat="1" ht="59.45" customHeight="1" x14ac:dyDescent="0.45">
      <c r="A3" s="170" t="s">
        <v>25</v>
      </c>
      <c r="B3" s="171"/>
      <c r="C3" s="171"/>
    </row>
    <row r="4" spans="1:4" s="169" customFormat="1" ht="108" customHeight="1" x14ac:dyDescent="0.45">
      <c r="A4" s="170" t="s">
        <v>26</v>
      </c>
      <c r="B4" s="171"/>
      <c r="C4" s="171"/>
    </row>
    <row r="5" spans="1:4" s="169" customFormat="1" ht="154.5" customHeight="1" x14ac:dyDescent="0.45">
      <c r="A5" s="170" t="s">
        <v>27</v>
      </c>
      <c r="B5" s="170"/>
      <c r="C5" s="170"/>
    </row>
    <row r="6" spans="1:4" s="169" customFormat="1" ht="141.94999999999999" customHeight="1" x14ac:dyDescent="0.45">
      <c r="A6" s="170" t="s">
        <v>28</v>
      </c>
      <c r="B6" s="170"/>
      <c r="C6" s="170"/>
    </row>
    <row r="7" spans="1:4" s="169" customFormat="1" ht="195.2" customHeight="1" x14ac:dyDescent="0.45">
      <c r="A7" s="170" t="s">
        <v>361</v>
      </c>
      <c r="B7" s="171"/>
      <c r="C7" s="171"/>
    </row>
    <row r="8" spans="1:4" s="169" customFormat="1" ht="79.7" customHeight="1" x14ac:dyDescent="0.45">
      <c r="A8" s="170" t="s">
        <v>44</v>
      </c>
      <c r="B8" s="171"/>
      <c r="C8" s="171"/>
    </row>
    <row r="9" spans="1:4" x14ac:dyDescent="0.5">
      <c r="A9" s="172"/>
      <c r="B9" s="172"/>
      <c r="C9" s="172"/>
    </row>
    <row r="10" spans="1:4" x14ac:dyDescent="0.5">
      <c r="A10" s="172"/>
      <c r="B10" s="172"/>
      <c r="C10" s="172"/>
    </row>
    <row r="11" spans="1:4" x14ac:dyDescent="0.5">
      <c r="A11" s="172"/>
      <c r="B11" s="172"/>
      <c r="C11" s="172"/>
    </row>
    <row r="12" spans="1:4" x14ac:dyDescent="0.5">
      <c r="A12" s="172"/>
      <c r="B12" s="172"/>
      <c r="C12" s="172"/>
    </row>
    <row r="13" spans="1:4" x14ac:dyDescent="0.5">
      <c r="A13" s="172"/>
      <c r="B13" s="172"/>
      <c r="C13" s="172"/>
    </row>
    <row r="14" spans="1:4" x14ac:dyDescent="0.5">
      <c r="A14" s="172"/>
      <c r="B14" s="172"/>
      <c r="C14" s="172"/>
    </row>
    <row r="15" spans="1:4" x14ac:dyDescent="0.5">
      <c r="A15" s="172"/>
      <c r="B15" s="172"/>
      <c r="C15" s="172"/>
    </row>
    <row r="16" spans="1:4" x14ac:dyDescent="0.5">
      <c r="A16" s="172"/>
      <c r="B16" s="172"/>
      <c r="C16" s="172"/>
    </row>
  </sheetData>
  <sheetProtection algorithmName="SHA-512" hashValue="w3LroHQa9l4cOmMOArNuvjyluoxnqeKUlebmAeUftYJ1neZ931/bWaKAfM3Wk1Lol9gWch971Pa1lyroGjko5w==" saltValue="9dOGLywZfCXPo5RX8Z6vl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B849F-E9D4-4360-8F49-B2989201405A}">
  <sheetPr>
    <pageSetUpPr fitToPage="1"/>
  </sheetPr>
  <dimension ref="A1:E11"/>
  <sheetViews>
    <sheetView workbookViewId="0">
      <selection sqref="A1:C1"/>
    </sheetView>
  </sheetViews>
  <sheetFormatPr baseColWidth="10" defaultColWidth="11.41015625" defaultRowHeight="15.35" x14ac:dyDescent="0.5"/>
  <cols>
    <col min="1" max="3" width="27.5859375" style="175" customWidth="1"/>
    <col min="4" max="16384" width="11.41015625" style="175"/>
  </cols>
  <sheetData>
    <row r="1" spans="1:5" ht="27.75" customHeight="1" x14ac:dyDescent="0.5">
      <c r="A1" s="174" t="s">
        <v>362</v>
      </c>
      <c r="B1" s="174"/>
      <c r="C1" s="174"/>
    </row>
    <row r="2" spans="1:5" s="176" customFormat="1" ht="100.2" customHeight="1" x14ac:dyDescent="0.45">
      <c r="A2" s="170" t="s">
        <v>363</v>
      </c>
      <c r="B2" s="171"/>
      <c r="C2" s="171"/>
      <c r="E2" s="177"/>
    </row>
    <row r="3" spans="1:5" s="176" customFormat="1" ht="45" customHeight="1" x14ac:dyDescent="0.45">
      <c r="A3" s="170" t="s">
        <v>364</v>
      </c>
      <c r="B3" s="171"/>
      <c r="C3" s="171"/>
      <c r="E3" s="177"/>
    </row>
    <row r="4" spans="1:5" s="176" customFormat="1" ht="66.75" customHeight="1" x14ac:dyDescent="0.45">
      <c r="A4" s="178" t="s">
        <v>365</v>
      </c>
      <c r="B4" s="179"/>
      <c r="C4" s="180"/>
      <c r="E4" s="177"/>
    </row>
    <row r="5" spans="1:5" ht="30.7" x14ac:dyDescent="0.5">
      <c r="A5" s="181" t="s">
        <v>40</v>
      </c>
      <c r="B5" s="181" t="s">
        <v>43</v>
      </c>
    </row>
    <row r="6" spans="1:5" x14ac:dyDescent="0.5">
      <c r="A6" s="182">
        <v>1379</v>
      </c>
      <c r="B6" s="182">
        <v>1380</v>
      </c>
    </row>
    <row r="7" spans="1:5" x14ac:dyDescent="0.5">
      <c r="A7" s="182">
        <v>179.34</v>
      </c>
      <c r="B7" s="182">
        <v>179</v>
      </c>
    </row>
    <row r="8" spans="1:5" x14ac:dyDescent="0.5">
      <c r="A8" s="182">
        <v>80.12</v>
      </c>
      <c r="B8" s="182">
        <v>80.099999999999994</v>
      </c>
    </row>
    <row r="9" spans="1:5" x14ac:dyDescent="0.5">
      <c r="A9" s="182">
        <v>7.8</v>
      </c>
      <c r="B9" s="183">
        <v>7.8</v>
      </c>
    </row>
    <row r="10" spans="1:5" ht="24" hidden="1" customHeight="1" x14ac:dyDescent="0.5">
      <c r="A10" s="184"/>
      <c r="B10" s="185"/>
      <c r="C10" s="185"/>
    </row>
    <row r="11" spans="1:5" x14ac:dyDescent="0.5">
      <c r="A11" s="182">
        <v>7.8320000000000001E-2</v>
      </c>
      <c r="B11" s="186">
        <v>7.8299999999999995E-2</v>
      </c>
    </row>
  </sheetData>
  <sheetProtection algorithmName="SHA-512" hashValue="4L5Z2RoxpIzHEkDvv1bum4kiiOvyIpIZ+IVoxmHamu+QB015ZWn7sjB3uHMFRGDdfZh9LXYYncsJIRfJ3ITx1A==" saltValue="H7Q5Yo989VW6yRPeFEhP5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1568-4476-441A-9F88-B67582ED4137}">
  <dimension ref="A1:H20"/>
  <sheetViews>
    <sheetView zoomScaleNormal="100" workbookViewId="0">
      <selection sqref="A1:H1"/>
    </sheetView>
  </sheetViews>
  <sheetFormatPr baseColWidth="10" defaultColWidth="11.41015625" defaultRowHeight="14" x14ac:dyDescent="0.45"/>
  <cols>
    <col min="1" max="8" width="10.5859375" style="192" customWidth="1"/>
    <col min="9" max="256" width="11.41015625" style="192"/>
    <col min="257" max="264" width="10.5859375" style="192" customWidth="1"/>
    <col min="265" max="512" width="11.41015625" style="192"/>
    <col min="513" max="520" width="10.5859375" style="192" customWidth="1"/>
    <col min="521" max="768" width="11.41015625" style="192"/>
    <col min="769" max="776" width="10.5859375" style="192" customWidth="1"/>
    <col min="777" max="1024" width="11.41015625" style="192"/>
    <col min="1025" max="1032" width="10.5859375" style="192" customWidth="1"/>
    <col min="1033" max="1280" width="11.41015625" style="192"/>
    <col min="1281" max="1288" width="10.5859375" style="192" customWidth="1"/>
    <col min="1289" max="1536" width="11.41015625" style="192"/>
    <col min="1537" max="1544" width="10.5859375" style="192" customWidth="1"/>
    <col min="1545" max="1792" width="11.41015625" style="192"/>
    <col min="1793" max="1800" width="10.5859375" style="192" customWidth="1"/>
    <col min="1801" max="2048" width="11.41015625" style="192"/>
    <col min="2049" max="2056" width="10.5859375" style="192" customWidth="1"/>
    <col min="2057" max="2304" width="11.41015625" style="192"/>
    <col min="2305" max="2312" width="10.5859375" style="192" customWidth="1"/>
    <col min="2313" max="2560" width="11.41015625" style="192"/>
    <col min="2561" max="2568" width="10.5859375" style="192" customWidth="1"/>
    <col min="2569" max="2816" width="11.41015625" style="192"/>
    <col min="2817" max="2824" width="10.5859375" style="192" customWidth="1"/>
    <col min="2825" max="3072" width="11.41015625" style="192"/>
    <col min="3073" max="3080" width="10.5859375" style="192" customWidth="1"/>
    <col min="3081" max="3328" width="11.41015625" style="192"/>
    <col min="3329" max="3336" width="10.5859375" style="192" customWidth="1"/>
    <col min="3337" max="3584" width="11.41015625" style="192"/>
    <col min="3585" max="3592" width="10.5859375" style="192" customWidth="1"/>
    <col min="3593" max="3840" width="11.41015625" style="192"/>
    <col min="3841" max="3848" width="10.5859375" style="192" customWidth="1"/>
    <col min="3849" max="4096" width="11.41015625" style="192"/>
    <col min="4097" max="4104" width="10.5859375" style="192" customWidth="1"/>
    <col min="4105" max="4352" width="11.41015625" style="192"/>
    <col min="4353" max="4360" width="10.5859375" style="192" customWidth="1"/>
    <col min="4361" max="4608" width="11.41015625" style="192"/>
    <col min="4609" max="4616" width="10.5859375" style="192" customWidth="1"/>
    <col min="4617" max="4864" width="11.41015625" style="192"/>
    <col min="4865" max="4872" width="10.5859375" style="192" customWidth="1"/>
    <col min="4873" max="5120" width="11.41015625" style="192"/>
    <col min="5121" max="5128" width="10.5859375" style="192" customWidth="1"/>
    <col min="5129" max="5376" width="11.41015625" style="192"/>
    <col min="5377" max="5384" width="10.5859375" style="192" customWidth="1"/>
    <col min="5385" max="5632" width="11.41015625" style="192"/>
    <col min="5633" max="5640" width="10.5859375" style="192" customWidth="1"/>
    <col min="5641" max="5888" width="11.41015625" style="192"/>
    <col min="5889" max="5896" width="10.5859375" style="192" customWidth="1"/>
    <col min="5897" max="6144" width="11.41015625" style="192"/>
    <col min="6145" max="6152" width="10.5859375" style="192" customWidth="1"/>
    <col min="6153" max="6400" width="11.41015625" style="192"/>
    <col min="6401" max="6408" width="10.5859375" style="192" customWidth="1"/>
    <col min="6409" max="6656" width="11.41015625" style="192"/>
    <col min="6657" max="6664" width="10.5859375" style="192" customWidth="1"/>
    <col min="6665" max="6912" width="11.41015625" style="192"/>
    <col min="6913" max="6920" width="10.5859375" style="192" customWidth="1"/>
    <col min="6921" max="7168" width="11.41015625" style="192"/>
    <col min="7169" max="7176" width="10.5859375" style="192" customWidth="1"/>
    <col min="7177" max="7424" width="11.41015625" style="192"/>
    <col min="7425" max="7432" width="10.5859375" style="192" customWidth="1"/>
    <col min="7433" max="7680" width="11.41015625" style="192"/>
    <col min="7681" max="7688" width="10.5859375" style="192" customWidth="1"/>
    <col min="7689" max="7936" width="11.41015625" style="192"/>
    <col min="7937" max="7944" width="10.5859375" style="192" customWidth="1"/>
    <col min="7945" max="8192" width="11.41015625" style="192"/>
    <col min="8193" max="8200" width="10.5859375" style="192" customWidth="1"/>
    <col min="8201" max="8448" width="11.41015625" style="192"/>
    <col min="8449" max="8456" width="10.5859375" style="192" customWidth="1"/>
    <col min="8457" max="8704" width="11.41015625" style="192"/>
    <col min="8705" max="8712" width="10.5859375" style="192" customWidth="1"/>
    <col min="8713" max="8960" width="11.41015625" style="192"/>
    <col min="8961" max="8968" width="10.5859375" style="192" customWidth="1"/>
    <col min="8969" max="9216" width="11.41015625" style="192"/>
    <col min="9217" max="9224" width="10.5859375" style="192" customWidth="1"/>
    <col min="9225" max="9472" width="11.41015625" style="192"/>
    <col min="9473" max="9480" width="10.5859375" style="192" customWidth="1"/>
    <col min="9481" max="9728" width="11.41015625" style="192"/>
    <col min="9729" max="9736" width="10.5859375" style="192" customWidth="1"/>
    <col min="9737" max="9984" width="11.41015625" style="192"/>
    <col min="9985" max="9992" width="10.5859375" style="192" customWidth="1"/>
    <col min="9993" max="10240" width="11.41015625" style="192"/>
    <col min="10241" max="10248" width="10.5859375" style="192" customWidth="1"/>
    <col min="10249" max="10496" width="11.41015625" style="192"/>
    <col min="10497" max="10504" width="10.5859375" style="192" customWidth="1"/>
    <col min="10505" max="10752" width="11.41015625" style="192"/>
    <col min="10753" max="10760" width="10.5859375" style="192" customWidth="1"/>
    <col min="10761" max="11008" width="11.41015625" style="192"/>
    <col min="11009" max="11016" width="10.5859375" style="192" customWidth="1"/>
    <col min="11017" max="11264" width="11.41015625" style="192"/>
    <col min="11265" max="11272" width="10.5859375" style="192" customWidth="1"/>
    <col min="11273" max="11520" width="11.41015625" style="192"/>
    <col min="11521" max="11528" width="10.5859375" style="192" customWidth="1"/>
    <col min="11529" max="11776" width="11.41015625" style="192"/>
    <col min="11777" max="11784" width="10.5859375" style="192" customWidth="1"/>
    <col min="11785" max="12032" width="11.41015625" style="192"/>
    <col min="12033" max="12040" width="10.5859375" style="192" customWidth="1"/>
    <col min="12041" max="12288" width="11.41015625" style="192"/>
    <col min="12289" max="12296" width="10.5859375" style="192" customWidth="1"/>
    <col min="12297" max="12544" width="11.41015625" style="192"/>
    <col min="12545" max="12552" width="10.5859375" style="192" customWidth="1"/>
    <col min="12553" max="12800" width="11.41015625" style="192"/>
    <col min="12801" max="12808" width="10.5859375" style="192" customWidth="1"/>
    <col min="12809" max="13056" width="11.41015625" style="192"/>
    <col min="13057" max="13064" width="10.5859375" style="192" customWidth="1"/>
    <col min="13065" max="13312" width="11.41015625" style="192"/>
    <col min="13313" max="13320" width="10.5859375" style="192" customWidth="1"/>
    <col min="13321" max="13568" width="11.41015625" style="192"/>
    <col min="13569" max="13576" width="10.5859375" style="192" customWidth="1"/>
    <col min="13577" max="13824" width="11.41015625" style="192"/>
    <col min="13825" max="13832" width="10.5859375" style="192" customWidth="1"/>
    <col min="13833" max="14080" width="11.41015625" style="192"/>
    <col min="14081" max="14088" width="10.5859375" style="192" customWidth="1"/>
    <col min="14089" max="14336" width="11.41015625" style="192"/>
    <col min="14337" max="14344" width="10.5859375" style="192" customWidth="1"/>
    <col min="14345" max="14592" width="11.41015625" style="192"/>
    <col min="14593" max="14600" width="10.5859375" style="192" customWidth="1"/>
    <col min="14601" max="14848" width="11.41015625" style="192"/>
    <col min="14849" max="14856" width="10.5859375" style="192" customWidth="1"/>
    <col min="14857" max="15104" width="11.41015625" style="192"/>
    <col min="15105" max="15112" width="10.5859375" style="192" customWidth="1"/>
    <col min="15113" max="15360" width="11.41015625" style="192"/>
    <col min="15361" max="15368" width="10.5859375" style="192" customWidth="1"/>
    <col min="15369" max="15616" width="11.41015625" style="192"/>
    <col min="15617" max="15624" width="10.5859375" style="192" customWidth="1"/>
    <col min="15625" max="15872" width="11.41015625" style="192"/>
    <col min="15873" max="15880" width="10.5859375" style="192" customWidth="1"/>
    <col min="15881" max="16128" width="11.41015625" style="192"/>
    <col min="16129" max="16136" width="10.5859375" style="192" customWidth="1"/>
    <col min="16137" max="16384" width="11.41015625" style="192"/>
  </cols>
  <sheetData>
    <row r="1" spans="1:8" s="188" customFormat="1" ht="20.100000000000001" customHeight="1" x14ac:dyDescent="0.45">
      <c r="A1" s="187" t="s">
        <v>334</v>
      </c>
      <c r="B1" s="187"/>
      <c r="C1" s="187"/>
      <c r="D1" s="187"/>
      <c r="E1" s="187"/>
      <c r="F1" s="187"/>
      <c r="G1" s="187"/>
      <c r="H1" s="187"/>
    </row>
    <row r="2" spans="1:8" s="188" customFormat="1" ht="43.5" customHeight="1" x14ac:dyDescent="0.45">
      <c r="A2" s="189" t="s">
        <v>335</v>
      </c>
      <c r="B2" s="189"/>
      <c r="C2" s="189"/>
      <c r="D2" s="189"/>
      <c r="E2" s="189"/>
      <c r="F2" s="189"/>
      <c r="G2" s="189"/>
      <c r="H2" s="189"/>
    </row>
    <row r="3" spans="1:8" s="188" customFormat="1" ht="35.1" customHeight="1" x14ac:dyDescent="0.45">
      <c r="A3" s="189" t="s">
        <v>336</v>
      </c>
      <c r="B3" s="189"/>
      <c r="C3" s="189"/>
      <c r="D3" s="189"/>
      <c r="E3" s="189"/>
      <c r="F3" s="189"/>
      <c r="G3" s="189"/>
      <c r="H3" s="189"/>
    </row>
    <row r="4" spans="1:8" s="188" customFormat="1" ht="99.75" customHeight="1" x14ac:dyDescent="0.45">
      <c r="A4" s="189" t="s">
        <v>366</v>
      </c>
      <c r="B4" s="189"/>
      <c r="C4" s="189"/>
      <c r="D4" s="189"/>
      <c r="E4" s="189"/>
      <c r="F4" s="189"/>
      <c r="G4" s="189"/>
      <c r="H4" s="189"/>
    </row>
    <row r="5" spans="1:8" s="188" customFormat="1" ht="53.1" customHeight="1" x14ac:dyDescent="0.45">
      <c r="A5" s="189" t="s">
        <v>337</v>
      </c>
      <c r="B5" s="189"/>
      <c r="C5" s="189"/>
      <c r="D5" s="189"/>
      <c r="E5" s="189"/>
      <c r="F5" s="189"/>
      <c r="G5" s="189"/>
      <c r="H5" s="189"/>
    </row>
    <row r="6" spans="1:8" s="188" customFormat="1" ht="35.1" customHeight="1" x14ac:dyDescent="0.45">
      <c r="A6" s="189" t="s">
        <v>338</v>
      </c>
      <c r="B6" s="189"/>
      <c r="C6" s="189"/>
      <c r="D6" s="189"/>
      <c r="E6" s="189"/>
      <c r="F6" s="189"/>
      <c r="G6" s="189"/>
      <c r="H6" s="189"/>
    </row>
    <row r="7" spans="1:8" s="188" customFormat="1" ht="88.35" customHeight="1" x14ac:dyDescent="0.45">
      <c r="A7" s="189" t="s">
        <v>339</v>
      </c>
      <c r="B7" s="189"/>
      <c r="C7" s="189"/>
      <c r="D7" s="189"/>
      <c r="E7" s="189"/>
      <c r="F7" s="189"/>
      <c r="G7" s="189"/>
      <c r="H7" s="189"/>
    </row>
    <row r="8" spans="1:8" s="188" customFormat="1" ht="88.35" customHeight="1" x14ac:dyDescent="0.45">
      <c r="A8" s="189" t="s">
        <v>340</v>
      </c>
      <c r="B8" s="189"/>
      <c r="C8" s="189"/>
      <c r="D8" s="189"/>
      <c r="E8" s="189"/>
      <c r="F8" s="189"/>
      <c r="G8" s="189"/>
      <c r="H8" s="189"/>
    </row>
    <row r="9" spans="1:8" s="188" customFormat="1" ht="70.349999999999994" customHeight="1" x14ac:dyDescent="0.45">
      <c r="A9" s="189" t="s">
        <v>367</v>
      </c>
      <c r="B9" s="189"/>
      <c r="C9" s="189"/>
      <c r="D9" s="189"/>
      <c r="E9" s="189"/>
      <c r="F9" s="189"/>
      <c r="G9" s="189"/>
      <c r="H9" s="189"/>
    </row>
    <row r="10" spans="1:8" s="188" customFormat="1" ht="53.1" customHeight="1" x14ac:dyDescent="0.45">
      <c r="A10" s="189" t="s">
        <v>341</v>
      </c>
      <c r="B10" s="189"/>
      <c r="C10" s="189"/>
      <c r="D10" s="189"/>
      <c r="E10" s="189"/>
      <c r="F10" s="189"/>
      <c r="G10" s="189"/>
      <c r="H10" s="189"/>
    </row>
    <row r="11" spans="1:8" s="188" customFormat="1" ht="122.7" customHeight="1" x14ac:dyDescent="0.45">
      <c r="A11" s="190" t="s">
        <v>368</v>
      </c>
      <c r="B11" s="189"/>
      <c r="C11" s="189"/>
      <c r="D11" s="189"/>
      <c r="E11" s="189"/>
      <c r="F11" s="189"/>
      <c r="G11" s="189"/>
      <c r="H11" s="189"/>
    </row>
    <row r="12" spans="1:8" s="188" customFormat="1" ht="35.1" customHeight="1" x14ac:dyDescent="0.45">
      <c r="A12" s="189" t="s">
        <v>342</v>
      </c>
      <c r="B12" s="189"/>
      <c r="C12" s="189"/>
      <c r="D12" s="189"/>
      <c r="E12" s="189"/>
      <c r="F12" s="189"/>
      <c r="G12" s="189"/>
      <c r="H12" s="189"/>
    </row>
    <row r="13" spans="1:8" s="188" customFormat="1" ht="97.35" customHeight="1" x14ac:dyDescent="0.45">
      <c r="A13" s="189" t="s">
        <v>343</v>
      </c>
      <c r="B13" s="189"/>
      <c r="C13" s="189"/>
      <c r="D13" s="189"/>
      <c r="E13" s="189"/>
      <c r="F13" s="189"/>
      <c r="G13" s="189"/>
      <c r="H13" s="189"/>
    </row>
    <row r="14" spans="1:8" s="188" customFormat="1" ht="97.35" customHeight="1" x14ac:dyDescent="0.45">
      <c r="A14" s="189" t="s">
        <v>344</v>
      </c>
      <c r="B14" s="189"/>
      <c r="C14" s="189"/>
      <c r="D14" s="189"/>
      <c r="E14" s="189"/>
      <c r="F14" s="189"/>
      <c r="G14" s="189"/>
      <c r="H14" s="189"/>
    </row>
    <row r="15" spans="1:8" s="188" customFormat="1" ht="20.100000000000001" customHeight="1" x14ac:dyDescent="0.45">
      <c r="A15" s="189" t="s">
        <v>345</v>
      </c>
      <c r="B15" s="189"/>
      <c r="C15" s="189"/>
      <c r="D15" s="189"/>
      <c r="E15" s="189"/>
      <c r="F15" s="189"/>
      <c r="G15" s="189"/>
      <c r="H15" s="189"/>
    </row>
    <row r="16" spans="1:8" x14ac:dyDescent="0.45">
      <c r="A16" s="191"/>
      <c r="B16" s="191"/>
      <c r="C16" s="191"/>
      <c r="D16" s="191"/>
      <c r="E16" s="191"/>
      <c r="F16" s="191"/>
      <c r="G16" s="191"/>
      <c r="H16" s="191"/>
    </row>
    <row r="17" spans="1:8" x14ac:dyDescent="0.45">
      <c r="A17" s="191"/>
      <c r="B17" s="191"/>
      <c r="C17" s="191"/>
      <c r="D17" s="191"/>
      <c r="E17" s="191"/>
      <c r="F17" s="191"/>
      <c r="G17" s="191"/>
      <c r="H17" s="191"/>
    </row>
    <row r="18" spans="1:8" x14ac:dyDescent="0.45">
      <c r="A18" s="191"/>
      <c r="B18" s="191"/>
      <c r="C18" s="191"/>
      <c r="D18" s="191"/>
      <c r="E18" s="191"/>
      <c r="F18" s="191"/>
      <c r="G18" s="191"/>
      <c r="H18" s="191"/>
    </row>
    <row r="19" spans="1:8" x14ac:dyDescent="0.45">
      <c r="A19" s="191"/>
      <c r="B19" s="191"/>
      <c r="C19" s="191"/>
      <c r="D19" s="191"/>
      <c r="E19" s="191"/>
      <c r="F19" s="191"/>
      <c r="G19" s="191"/>
      <c r="H19" s="191"/>
    </row>
    <row r="20" spans="1:8" x14ac:dyDescent="0.45">
      <c r="A20" s="191"/>
      <c r="B20" s="191"/>
      <c r="C20" s="191"/>
      <c r="D20" s="191"/>
      <c r="E20" s="191"/>
      <c r="F20" s="191"/>
      <c r="G20" s="191"/>
      <c r="H20" s="191"/>
    </row>
  </sheetData>
  <sheetProtection algorithmName="SHA-512" hashValue="4NMnj7m89f6esXH3oilZZxo8i9BZcC+VYbMLdgz9QjqLknYlxytsHfLu2fP8k/XPKK108VoCKU6v62JBov0x9A==" saltValue="NGjTc0s+V0cINQLnBv7NsQ=="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abSelected="1" workbookViewId="0">
      <selection activeCell="B2" sqref="B2"/>
    </sheetView>
  </sheetViews>
  <sheetFormatPr baseColWidth="10" defaultColWidth="11.41015625" defaultRowHeight="14" x14ac:dyDescent="0.45"/>
  <cols>
    <col min="1" max="1" width="25.1171875" style="53" bestFit="1" customWidth="1"/>
    <col min="2" max="2" width="39" style="53" customWidth="1"/>
    <col min="3" max="16384" width="11.41015625" style="53"/>
  </cols>
  <sheetData>
    <row r="1" spans="1:7" ht="20.100000000000001" customHeight="1" x14ac:dyDescent="0.45">
      <c r="A1" s="59" t="s">
        <v>57</v>
      </c>
      <c r="C1" s="58" t="s">
        <v>58</v>
      </c>
    </row>
    <row r="2" spans="1:7" ht="20.100000000000001" customHeight="1" x14ac:dyDescent="0.45">
      <c r="A2" s="53" t="s">
        <v>59</v>
      </c>
      <c r="B2" s="57"/>
      <c r="C2" s="53" t="s">
        <v>59</v>
      </c>
    </row>
    <row r="3" spans="1:7" ht="20.100000000000001" customHeight="1" x14ac:dyDescent="0.45">
      <c r="A3" s="53" t="s">
        <v>60</v>
      </c>
      <c r="B3" s="194"/>
      <c r="C3" s="53" t="s">
        <v>61</v>
      </c>
    </row>
    <row r="4" spans="1:7" ht="20.100000000000001" customHeight="1" x14ac:dyDescent="0.45">
      <c r="A4" s="53" t="s">
        <v>62</v>
      </c>
      <c r="B4" s="57"/>
      <c r="C4" s="53" t="s">
        <v>63</v>
      </c>
    </row>
    <row r="5" spans="1:7" ht="10" customHeight="1" x14ac:dyDescent="0.45"/>
    <row r="6" spans="1:7" ht="60" customHeight="1" x14ac:dyDescent="0.45">
      <c r="A6" s="133" t="s">
        <v>369</v>
      </c>
      <c r="B6" s="134"/>
      <c r="C6" s="134"/>
      <c r="D6" s="134"/>
      <c r="E6" s="134"/>
      <c r="F6" s="134"/>
      <c r="G6" s="134"/>
    </row>
    <row r="7" spans="1:7" ht="10" customHeight="1" x14ac:dyDescent="0.45">
      <c r="A7" s="126"/>
      <c r="B7" s="126"/>
      <c r="C7" s="126"/>
      <c r="D7" s="126"/>
      <c r="E7" s="126"/>
      <c r="F7" s="126"/>
      <c r="G7" s="126"/>
    </row>
    <row r="8" spans="1:7" ht="60" customHeight="1" x14ac:dyDescent="0.45">
      <c r="A8" s="133" t="s">
        <v>370</v>
      </c>
      <c r="B8" s="134"/>
      <c r="C8" s="134"/>
      <c r="D8" s="134"/>
      <c r="E8" s="134"/>
      <c r="F8" s="134"/>
      <c r="G8" s="134"/>
    </row>
    <row r="9" spans="1:7" ht="10" customHeight="1" x14ac:dyDescent="0.45">
      <c r="A9" s="127"/>
      <c r="B9" s="127"/>
      <c r="C9" s="127"/>
      <c r="D9" s="127"/>
      <c r="E9" s="127"/>
      <c r="F9" s="127"/>
      <c r="G9" s="127"/>
    </row>
    <row r="10" spans="1:7" ht="45" customHeight="1" x14ac:dyDescent="0.45">
      <c r="A10" s="130" t="s">
        <v>351</v>
      </c>
      <c r="B10" s="130"/>
      <c r="C10" s="130"/>
      <c r="D10" s="130"/>
      <c r="E10" s="130"/>
      <c r="F10" s="130"/>
      <c r="G10" s="130"/>
    </row>
    <row r="11" spans="1:7" ht="75" customHeight="1" x14ac:dyDescent="0.45">
      <c r="A11" s="193" t="s">
        <v>371</v>
      </c>
      <c r="B11" s="193"/>
      <c r="C11" s="193"/>
      <c r="D11" s="193"/>
      <c r="E11" s="193"/>
      <c r="F11" s="193"/>
      <c r="G11" s="193"/>
    </row>
    <row r="12" spans="1:7" ht="45" customHeight="1" x14ac:dyDescent="0.45">
      <c r="A12" s="130" t="s">
        <v>151</v>
      </c>
      <c r="B12" s="130"/>
      <c r="C12" s="131" t="s">
        <v>150</v>
      </c>
      <c r="D12" s="131"/>
      <c r="E12" s="131"/>
      <c r="F12" s="131"/>
      <c r="G12" s="128"/>
    </row>
    <row r="13" spans="1:7" ht="10" customHeight="1" x14ac:dyDescent="0.45">
      <c r="A13" s="56"/>
      <c r="B13" s="56"/>
      <c r="C13" s="55"/>
      <c r="D13" s="55"/>
      <c r="E13" s="55"/>
      <c r="F13" s="55"/>
      <c r="G13" s="55"/>
    </row>
    <row r="14" spans="1:7" ht="10" customHeight="1" x14ac:dyDescent="0.45"/>
    <row r="15" spans="1:7" x14ac:dyDescent="0.45">
      <c r="A15" s="53" t="s">
        <v>64</v>
      </c>
      <c r="B15" s="194"/>
      <c r="C15" s="132" t="s">
        <v>132</v>
      </c>
      <c r="D15" s="132"/>
      <c r="E15" s="132"/>
    </row>
    <row r="16" spans="1:7" x14ac:dyDescent="0.45">
      <c r="A16" s="53" t="s">
        <v>65</v>
      </c>
      <c r="B16" s="54" t="str">
        <f>IF(ISBLANK(B15),"",IF(B3=B15,"Kontrolle erfolgreich - check ok","FEHLER - ERROR"))</f>
        <v/>
      </c>
      <c r="C16" s="53" t="s">
        <v>133</v>
      </c>
    </row>
    <row r="17" spans="2:2" x14ac:dyDescent="0.45">
      <c r="B17" s="54" t="str">
        <f>IF(ISBLANK(B15),"",IF(ISERROR(FIND("@",B15,1)),"keine gültige eMail-Adresse",IF((VALUE(FIND("@",B15,1))&gt;1),"","keine gültige eMail-Adresse!")))</f>
        <v/>
      </c>
    </row>
    <row r="18" spans="2:2" x14ac:dyDescent="0.45">
      <c r="B18" s="54" t="str">
        <f>IF(ISBLANK(B15),"",IF(ISERROR(FIND("@",B15,1)),"no valid eMail-adress",IF((VALUE(FIND("@",B15,1))&gt;1),"","no valid eMail-address!")))</f>
        <v/>
      </c>
    </row>
    <row r="19" spans="2:2" x14ac:dyDescent="0.45">
      <c r="B19" s="53" t="str">
        <f>IF(ISBLANK(B15),"",IF(ISERROR(FIND("; ",B15,1)),"",IF((VALUE(FIND("; ",B15,1))&gt;8),"","Achtung - die zweite eMail-Adresse wurde nicht korrekt eingegeben")))</f>
        <v/>
      </c>
    </row>
  </sheetData>
  <sheetProtection algorithmName="SHA-512" hashValue="eQQwaFElrO8TfHGpes1JFp20B56c6egL8Q0DFFy2A72fVZdB9xPhEGABrxu+F70qUttzpoWOXKDvrtmq40op+A==" saltValue="F4g03O8kNrGndpBR3fpLw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A5" sqref="A5"/>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3</v>
      </c>
      <c r="B2" s="3" t="str">
        <f>IF(ISNUMBER(VALUE(Ergebnisse!G2)),IF(VALUE(Ergebnisse!G2)&gt;0,VALUE(Ergebnisse!G2),""),"")</f>
        <v/>
      </c>
    </row>
    <row r="3" spans="1:7" x14ac:dyDescent="0.45">
      <c r="A3" t="s">
        <v>13</v>
      </c>
      <c r="B3" s="3">
        <v>33</v>
      </c>
      <c r="D3" t="s">
        <v>18</v>
      </c>
    </row>
    <row r="4" spans="1:7" x14ac:dyDescent="0.45">
      <c r="A4" t="s">
        <v>14</v>
      </c>
      <c r="B4" s="3">
        <v>2023</v>
      </c>
      <c r="D4" s="4">
        <v>2</v>
      </c>
    </row>
    <row r="5" spans="1:7" x14ac:dyDescent="0.45">
      <c r="A5" t="s">
        <v>15</v>
      </c>
      <c r="B5" s="3" t="str">
        <f>D8</f>
        <v>N</v>
      </c>
      <c r="D5" t="str">
        <f>IF(D4=2,"N","J")</f>
        <v>N</v>
      </c>
      <c r="F5">
        <v>1</v>
      </c>
      <c r="G5" s="45" t="s">
        <v>138</v>
      </c>
    </row>
    <row r="6" spans="1:7" x14ac:dyDescent="0.45">
      <c r="A6" t="s">
        <v>41</v>
      </c>
      <c r="B6" s="3">
        <f>Ergebnisse!G3</f>
        <v>1</v>
      </c>
      <c r="F6">
        <v>2</v>
      </c>
      <c r="G6" s="45" t="s">
        <v>139</v>
      </c>
    </row>
    <row r="7" spans="1:7" x14ac:dyDescent="0.45">
      <c r="A7" t="s">
        <v>42</v>
      </c>
      <c r="B7" s="31">
        <f>Ergebnisse!B5</f>
        <v>45305</v>
      </c>
    </row>
    <row r="8" spans="1:7" x14ac:dyDescent="0.45">
      <c r="A8" t="s">
        <v>16</v>
      </c>
      <c r="B8" s="3">
        <v>12</v>
      </c>
      <c r="D8" t="str">
        <f>LEFT(D5,1)</f>
        <v>N</v>
      </c>
    </row>
    <row r="9" spans="1:7" x14ac:dyDescent="0.45">
      <c r="A9" t="s">
        <v>17</v>
      </c>
      <c r="B9" s="3">
        <v>2</v>
      </c>
    </row>
    <row r="10" spans="1:7" x14ac:dyDescent="0.45">
      <c r="A10" t="s">
        <v>352</v>
      </c>
      <c r="B10" s="129">
        <f>Kontakt!B2</f>
        <v>0</v>
      </c>
    </row>
    <row r="11" spans="1:7" x14ac:dyDescent="0.45">
      <c r="A11" t="s">
        <v>353</v>
      </c>
      <c r="B11" s="3">
        <f>IF(Kontakt!B3=Kontakt!B15,Kontakt!B3,0)</f>
        <v>0</v>
      </c>
    </row>
    <row r="12" spans="1:7" x14ac:dyDescent="0.45">
      <c r="A12" s="45" t="s">
        <v>354</v>
      </c>
      <c r="B12" s="3">
        <v>1</v>
      </c>
    </row>
    <row r="13" spans="1:7" x14ac:dyDescent="0.45">
      <c r="A13" t="s">
        <v>21</v>
      </c>
      <c r="B13" s="2" t="str">
        <f>Ergebnisse!A21</f>
        <v>Fett</v>
      </c>
      <c r="C13" s="2" t="str">
        <f>Ergebnisse!B21</f>
        <v>g/100 g</v>
      </c>
    </row>
    <row r="14" spans="1:7" x14ac:dyDescent="0.45">
      <c r="A14" t="s">
        <v>22</v>
      </c>
      <c r="B14" s="2" t="str">
        <f>Ergebnisse!A22</f>
        <v>Trocknungsverlsut</v>
      </c>
      <c r="C14" s="2" t="str">
        <f>Ergebnisse!B22</f>
        <v>g/100 g</v>
      </c>
    </row>
    <row r="15" spans="1:7" x14ac:dyDescent="0.45">
      <c r="A15" t="s">
        <v>23</v>
      </c>
      <c r="B15" s="2" t="str">
        <f>Ergebnisse!A23</f>
        <v>Eiweiß (N * 6,25)</v>
      </c>
      <c r="C15" s="2" t="str">
        <f>Ergebnisse!B23</f>
        <v>g/100 g</v>
      </c>
    </row>
    <row r="16" spans="1:7" x14ac:dyDescent="0.45">
      <c r="A16" t="s">
        <v>31</v>
      </c>
      <c r="B16" s="2" t="str">
        <f>Ergebnisse!A24</f>
        <v>Glucose, wasserfrei</v>
      </c>
      <c r="C16" s="2" t="str">
        <f>Ergebnisse!B24</f>
        <v>g/100 g</v>
      </c>
    </row>
    <row r="17" spans="1:3" x14ac:dyDescent="0.45">
      <c r="A17" t="s">
        <v>32</v>
      </c>
      <c r="B17" s="2" t="str">
        <f>Ergebnisse!A25</f>
        <v>Fructose, wasserfrei</v>
      </c>
      <c r="C17" s="2" t="str">
        <f>Ergebnisse!B25</f>
        <v>g/100 g</v>
      </c>
    </row>
    <row r="18" spans="1:3" x14ac:dyDescent="0.45">
      <c r="A18" t="s">
        <v>33</v>
      </c>
      <c r="B18" s="2" t="str">
        <f>Ergebnisse!A26</f>
        <v>Saccharose, wasserfrei</v>
      </c>
      <c r="C18" s="2" t="str">
        <f>Ergebnisse!B26</f>
        <v>g/100 g</v>
      </c>
    </row>
    <row r="19" spans="1:3" x14ac:dyDescent="0.45">
      <c r="A19" t="s">
        <v>80</v>
      </c>
      <c r="B19" s="2" t="str">
        <f>Ergebnisse!A27</f>
        <v>Titrierbare Gesamtsäure
(bis pH 8,1, als Essigsäure)</v>
      </c>
      <c r="C19" s="2" t="str">
        <f>Ergebnisse!B27</f>
        <v>g/100 g</v>
      </c>
    </row>
    <row r="20" spans="1:3" x14ac:dyDescent="0.45">
      <c r="A20" t="s">
        <v>296</v>
      </c>
      <c r="B20" s="2" t="str">
        <f>Ergebnisse!A28</f>
        <v>Kochsalz (über Chlorid)</v>
      </c>
      <c r="C20" s="2" t="str">
        <f>Ergebnisse!B28</f>
        <v>g/100 g</v>
      </c>
    </row>
    <row r="21" spans="1:3" x14ac:dyDescent="0.45">
      <c r="A21" t="s">
        <v>297</v>
      </c>
      <c r="B21" s="2" t="str">
        <f>Ergebnisse!A29</f>
        <v>Allylsenföl</v>
      </c>
      <c r="C21" s="2" t="str">
        <f>Ergebnisse!B29</f>
        <v>mg/100 g</v>
      </c>
    </row>
    <row r="22" spans="1:3" x14ac:dyDescent="0.45">
      <c r="A22" t="s">
        <v>298</v>
      </c>
      <c r="B22" s="2" t="str">
        <f>Ergebnisse!A30</f>
        <v>Schwefeldioxid (SO2)</v>
      </c>
      <c r="C22" s="2" t="str">
        <f>Ergebnisse!B30</f>
        <v>mg/kg</v>
      </c>
    </row>
    <row r="23" spans="1:3" x14ac:dyDescent="0.45">
      <c r="A23" t="s">
        <v>299</v>
      </c>
      <c r="B23" s="2" t="str">
        <f>Ergebnisse!A31</f>
        <v>Asche</v>
      </c>
      <c r="C23" s="2" t="str">
        <f>Ergebnisse!B31</f>
        <v>g/100 g</v>
      </c>
    </row>
    <row r="24" spans="1:3" x14ac:dyDescent="0.45">
      <c r="A24" t="s">
        <v>318</v>
      </c>
      <c r="B24" s="2" t="str">
        <f>Ergebnisse!A33</f>
        <v>Natrium</v>
      </c>
      <c r="C24" s="2" t="str">
        <f>Ergebnisse!B33</f>
        <v>g/100 g</v>
      </c>
    </row>
  </sheetData>
  <sheetProtection algorithmName="SHA-512" hashValue="QFz9Zg9RXmJ0Y2/z7nLwzcNgmi2Efn5sVb+k5xkNMWtEVRHJuVtTp0ec8TeTrK1DAVonI6VmGzJq6IPYWgtiTQ==" saltValue="mxYPh7J1sA6rF76tj1HQB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6"/>
  <sheetViews>
    <sheetView workbookViewId="0">
      <selection activeCell="L34" sqref="L34"/>
    </sheetView>
  </sheetViews>
  <sheetFormatPr baseColWidth="10" defaultColWidth="11.41015625" defaultRowHeight="14" x14ac:dyDescent="0.45"/>
  <cols>
    <col min="1" max="1" width="35.64453125" style="9" customWidth="1"/>
    <col min="2" max="2" width="11.87890625" style="9" customWidth="1"/>
    <col min="3" max="3" width="13" style="9" customWidth="1"/>
    <col min="4" max="7" width="15.64453125" style="9" customWidth="1"/>
    <col min="8" max="8" width="6.3515625" style="9" customWidth="1"/>
    <col min="9" max="9" width="8.64453125" style="9" customWidth="1"/>
    <col min="10" max="10" width="11.64453125" style="9" customWidth="1"/>
    <col min="11" max="16384" width="11.41015625" style="9"/>
  </cols>
  <sheetData>
    <row r="1" spans="1:8" ht="21.95" customHeight="1" x14ac:dyDescent="0.65">
      <c r="A1" s="5" t="s">
        <v>0</v>
      </c>
      <c r="B1" s="6"/>
      <c r="E1" s="7" t="s">
        <v>2</v>
      </c>
      <c r="F1" s="8"/>
      <c r="G1" s="105" t="s">
        <v>317</v>
      </c>
    </row>
    <row r="2" spans="1:8" ht="21.95" customHeight="1" x14ac:dyDescent="0.65">
      <c r="A2" s="5" t="s">
        <v>372</v>
      </c>
      <c r="B2" s="6"/>
      <c r="E2" s="7" t="s">
        <v>3</v>
      </c>
      <c r="F2" s="8"/>
      <c r="G2" s="105" t="s">
        <v>317</v>
      </c>
    </row>
    <row r="3" spans="1:8" ht="15" customHeight="1" x14ac:dyDescent="0.65">
      <c r="A3" s="5"/>
      <c r="B3" s="6"/>
      <c r="E3" s="145" t="s">
        <v>67</v>
      </c>
      <c r="F3" s="145"/>
      <c r="G3" s="36">
        <v>1</v>
      </c>
    </row>
    <row r="4" spans="1:8" ht="21.95" customHeight="1" x14ac:dyDescent="0.55000000000000004">
      <c r="A4" s="7" t="s">
        <v>10</v>
      </c>
      <c r="B4" s="9" t="s">
        <v>4</v>
      </c>
      <c r="E4" s="49" t="str">
        <f>IF(G1="?","",IF(ISNUMBER(VALUE(G1)),"","Bitte nur Ziffern eingeben (numbers only)"))</f>
        <v/>
      </c>
      <c r="F4" s="34"/>
      <c r="G4" s="8"/>
      <c r="H4" s="10"/>
    </row>
    <row r="5" spans="1:8" ht="21.95" customHeight="1" x14ac:dyDescent="0.55000000000000004">
      <c r="A5" s="10" t="s">
        <v>30</v>
      </c>
      <c r="B5" s="146">
        <v>45305</v>
      </c>
      <c r="C5" s="146"/>
      <c r="E5" s="49" t="str">
        <f>IF(G2="?","",IF(ISNUMBER(VALUE(G2)),"","Bitte nur Ziffern eingeben (numbers only)"))</f>
        <v/>
      </c>
      <c r="F5" s="34"/>
      <c r="G5" s="8"/>
      <c r="H5" s="10"/>
    </row>
    <row r="6" spans="1:8" ht="12.2" customHeight="1" x14ac:dyDescent="0.45"/>
    <row r="7" spans="1:8" s="13" customFormat="1" ht="35.25" customHeight="1" x14ac:dyDescent="0.45">
      <c r="A7" s="138" t="s">
        <v>69</v>
      </c>
      <c r="B7" s="139"/>
      <c r="C7" s="139"/>
      <c r="D7" s="139"/>
      <c r="E7" s="139"/>
      <c r="F7" s="139"/>
      <c r="G7" s="139"/>
    </row>
    <row r="8" spans="1:8" s="13" customFormat="1" ht="35.25" customHeight="1" x14ac:dyDescent="0.45">
      <c r="A8" s="138" t="s">
        <v>272</v>
      </c>
      <c r="B8" s="139"/>
      <c r="C8" s="139"/>
      <c r="D8" s="139"/>
      <c r="E8" s="139"/>
      <c r="F8" s="139"/>
      <c r="G8" s="139"/>
    </row>
    <row r="9" spans="1:8" s="13" customFormat="1" ht="35.25" customHeight="1" x14ac:dyDescent="0.45">
      <c r="A9" s="138" t="s">
        <v>140</v>
      </c>
      <c r="B9" s="139"/>
      <c r="C9" s="139"/>
      <c r="D9" s="139"/>
      <c r="E9" s="139"/>
      <c r="F9" s="139"/>
      <c r="G9" s="139"/>
    </row>
    <row r="10" spans="1:8" s="13" customFormat="1" ht="35.25" customHeight="1" x14ac:dyDescent="0.45">
      <c r="A10" s="138" t="s">
        <v>73</v>
      </c>
      <c r="B10" s="139"/>
      <c r="C10" s="139"/>
      <c r="D10" s="139"/>
      <c r="E10" s="139"/>
      <c r="F10" s="139"/>
      <c r="G10" s="139"/>
    </row>
    <row r="11" spans="1:8" s="13" customFormat="1" ht="35.25" customHeight="1" x14ac:dyDescent="0.45">
      <c r="A11" s="138" t="s">
        <v>70</v>
      </c>
      <c r="B11" s="139"/>
      <c r="C11" s="139"/>
      <c r="D11" s="139"/>
      <c r="E11" s="139"/>
      <c r="F11" s="139"/>
      <c r="G11" s="139"/>
    </row>
    <row r="12" spans="1:8" s="13" customFormat="1" ht="35.25" hidden="1" customHeight="1" x14ac:dyDescent="0.45">
      <c r="A12" s="138"/>
      <c r="B12" s="139"/>
      <c r="C12" s="139"/>
      <c r="D12" s="139"/>
      <c r="E12" s="139"/>
      <c r="F12" s="139"/>
      <c r="G12" s="139"/>
    </row>
    <row r="13" spans="1:8" s="13" customFormat="1" ht="35.25" customHeight="1" x14ac:dyDescent="0.45">
      <c r="A13" s="138" t="s">
        <v>71</v>
      </c>
      <c r="B13" s="139"/>
      <c r="C13" s="139"/>
      <c r="D13" s="139"/>
      <c r="E13" s="139"/>
      <c r="F13" s="139"/>
      <c r="G13" s="139"/>
    </row>
    <row r="14" spans="1:8" s="13" customFormat="1" ht="25.1" customHeight="1" x14ac:dyDescent="0.45">
      <c r="A14" s="14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40"/>
      <c r="C14" s="140"/>
      <c r="D14" s="140"/>
      <c r="E14" s="140"/>
      <c r="F14" s="140"/>
      <c r="G14" s="140"/>
    </row>
    <row r="15" spans="1:8" s="13" customFormat="1" ht="25.1" customHeight="1" x14ac:dyDescent="0.45">
      <c r="A15" s="140"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5" s="140"/>
      <c r="C15" s="140"/>
      <c r="D15" s="140"/>
      <c r="E15" s="140"/>
      <c r="F15" s="140"/>
      <c r="G15" s="140"/>
    </row>
    <row r="16" spans="1:8" s="13" customFormat="1" ht="9.9499999999999993" customHeight="1" x14ac:dyDescent="0.45">
      <c r="A16" s="148"/>
      <c r="B16" s="148"/>
      <c r="C16" s="148"/>
      <c r="D16" s="148"/>
      <c r="E16" s="148"/>
      <c r="F16" s="148"/>
      <c r="G16" s="148"/>
    </row>
    <row r="17" spans="1:10" ht="30.2" customHeight="1" x14ac:dyDescent="0.55000000000000004">
      <c r="A17" s="12" t="s">
        <v>34</v>
      </c>
      <c r="B17" s="7"/>
      <c r="C17" s="10"/>
      <c r="D17" s="7"/>
      <c r="E17" s="7"/>
      <c r="F17" s="7"/>
      <c r="G17" s="50"/>
      <c r="H17" s="13"/>
    </row>
    <row r="18" spans="1:10" s="13" customFormat="1" ht="9.9499999999999993" customHeight="1" x14ac:dyDescent="0.45">
      <c r="A18" s="148"/>
      <c r="B18" s="148"/>
      <c r="C18" s="148"/>
      <c r="D18" s="148"/>
      <c r="E18" s="148"/>
      <c r="F18" s="148"/>
      <c r="G18" s="148"/>
    </row>
    <row r="19" spans="1:10" s="13" customFormat="1" ht="30.2" customHeight="1" x14ac:dyDescent="0.45">
      <c r="A19" s="147" t="s">
        <v>68</v>
      </c>
      <c r="B19" s="147"/>
      <c r="C19" s="147"/>
      <c r="D19" s="147"/>
      <c r="E19" s="147"/>
      <c r="F19" s="147"/>
      <c r="G19" s="147"/>
    </row>
    <row r="20" spans="1:10" ht="34.950000000000003" customHeight="1" thickBot="1" x14ac:dyDescent="0.5">
      <c r="A20" s="97" t="s">
        <v>291</v>
      </c>
      <c r="B20" s="98" t="s">
        <v>1</v>
      </c>
      <c r="C20" s="99" t="s">
        <v>72</v>
      </c>
      <c r="D20" s="99" t="s">
        <v>6</v>
      </c>
      <c r="E20" s="99" t="s">
        <v>7</v>
      </c>
      <c r="F20" s="99" t="s">
        <v>8</v>
      </c>
      <c r="G20" s="100" t="s">
        <v>111</v>
      </c>
    </row>
    <row r="21" spans="1:10" ht="30" customHeight="1" x14ac:dyDescent="0.5">
      <c r="A21" s="74" t="s">
        <v>76</v>
      </c>
      <c r="B21" s="42" t="s">
        <v>29</v>
      </c>
      <c r="C21" s="33">
        <v>4</v>
      </c>
      <c r="D21" s="118"/>
      <c r="E21" s="118"/>
      <c r="F21" s="33">
        <f>Fett!$B$1</f>
        <v>14</v>
      </c>
      <c r="G21" s="77"/>
      <c r="H21" s="35">
        <f>Fett!$C$1</f>
        <v>13</v>
      </c>
      <c r="I21" s="11"/>
    </row>
    <row r="22" spans="1:10" s="13" customFormat="1" ht="30" customHeight="1" x14ac:dyDescent="0.45">
      <c r="A22" s="74" t="s">
        <v>277</v>
      </c>
      <c r="B22" s="42" t="s">
        <v>29</v>
      </c>
      <c r="C22" s="33">
        <v>4</v>
      </c>
      <c r="D22" s="118"/>
      <c r="E22" s="118"/>
      <c r="F22" s="33">
        <f>Wasser!$B$1</f>
        <v>16</v>
      </c>
      <c r="G22" s="77"/>
      <c r="H22" s="35">
        <f>Wasser!$C$1</f>
        <v>15</v>
      </c>
      <c r="I22" s="35"/>
      <c r="J22" s="32"/>
    </row>
    <row r="23" spans="1:10" s="13" customFormat="1" ht="30" customHeight="1" x14ac:dyDescent="0.45">
      <c r="A23" s="74" t="s">
        <v>292</v>
      </c>
      <c r="B23" s="42" t="s">
        <v>29</v>
      </c>
      <c r="C23" s="33">
        <v>3</v>
      </c>
      <c r="D23" s="118"/>
      <c r="E23" s="118"/>
      <c r="F23" s="33">
        <f>Rohprotein!B1</f>
        <v>10</v>
      </c>
      <c r="G23" s="77"/>
      <c r="H23" s="35">
        <f>Rohprotein!C1</f>
        <v>9</v>
      </c>
      <c r="I23" s="35"/>
      <c r="J23" s="32"/>
    </row>
    <row r="24" spans="1:10" s="13" customFormat="1" ht="30" customHeight="1" x14ac:dyDescent="0.45">
      <c r="A24" s="74" t="s">
        <v>293</v>
      </c>
      <c r="B24" s="42" t="s">
        <v>29</v>
      </c>
      <c r="C24" s="33">
        <v>3</v>
      </c>
      <c r="D24" s="118"/>
      <c r="E24" s="118"/>
      <c r="F24" s="33">
        <f>GluFruSac!D2</f>
        <v>20</v>
      </c>
      <c r="G24" s="77"/>
      <c r="H24" s="35">
        <f>GluFruSac!C1</f>
        <v>19</v>
      </c>
      <c r="I24" s="35"/>
      <c r="J24" s="32"/>
    </row>
    <row r="25" spans="1:10" s="13" customFormat="1" ht="30" customHeight="1" x14ac:dyDescent="0.45">
      <c r="A25" s="74" t="s">
        <v>294</v>
      </c>
      <c r="B25" s="42" t="s">
        <v>29</v>
      </c>
      <c r="C25" s="33">
        <v>3</v>
      </c>
      <c r="D25" s="118"/>
      <c r="E25" s="118"/>
      <c r="F25" s="33">
        <f>GluFruSac!E2</f>
        <v>20</v>
      </c>
      <c r="G25" s="77"/>
      <c r="H25" s="35">
        <f>GluFruSac!C1</f>
        <v>19</v>
      </c>
      <c r="I25" s="35"/>
      <c r="J25" s="32"/>
    </row>
    <row r="26" spans="1:10" s="13" customFormat="1" ht="30" customHeight="1" x14ac:dyDescent="0.45">
      <c r="A26" s="74" t="s">
        <v>295</v>
      </c>
      <c r="B26" s="42" t="s">
        <v>29</v>
      </c>
      <c r="C26" s="33">
        <v>3</v>
      </c>
      <c r="D26" s="118"/>
      <c r="E26" s="118"/>
      <c r="F26" s="33">
        <f>GluFruSac!F2</f>
        <v>20</v>
      </c>
      <c r="G26" s="77"/>
      <c r="H26" s="35">
        <f>GluFruSac!C1</f>
        <v>19</v>
      </c>
      <c r="I26" s="35"/>
      <c r="J26" s="32"/>
    </row>
    <row r="27" spans="1:10" s="13" customFormat="1" ht="33" customHeight="1" x14ac:dyDescent="0.45">
      <c r="A27" s="74" t="s">
        <v>315</v>
      </c>
      <c r="B27" s="42" t="s">
        <v>29</v>
      </c>
      <c r="C27" s="33">
        <v>3</v>
      </c>
      <c r="D27" s="118"/>
      <c r="E27" s="118"/>
      <c r="F27" s="33">
        <f>Gesamtsäure!$B$1</f>
        <v>12</v>
      </c>
      <c r="G27" s="75">
        <f>Gesamtsäure!$B$26</f>
        <v>5</v>
      </c>
      <c r="H27" s="35">
        <f>Gesamtsäure!$C$1</f>
        <v>11</v>
      </c>
      <c r="I27" s="35">
        <f>Gesamtsäure!$C$26</f>
        <v>4</v>
      </c>
      <c r="J27" s="32"/>
    </row>
    <row r="28" spans="1:10" s="13" customFormat="1" ht="30" customHeight="1" x14ac:dyDescent="0.5">
      <c r="A28" s="74" t="s">
        <v>255</v>
      </c>
      <c r="B28" s="42" t="s">
        <v>29</v>
      </c>
      <c r="C28" s="33">
        <v>3</v>
      </c>
      <c r="D28" s="118"/>
      <c r="E28" s="118"/>
      <c r="F28" s="33">
        <f>Kochsalz!B1</f>
        <v>20</v>
      </c>
      <c r="G28" s="76"/>
      <c r="H28" s="35">
        <f>Kochsalz!$C$1</f>
        <v>19</v>
      </c>
      <c r="I28" s="32"/>
      <c r="J28" s="32"/>
    </row>
    <row r="29" spans="1:10" s="13" customFormat="1" ht="30" customHeight="1" x14ac:dyDescent="0.5">
      <c r="A29" s="74" t="s">
        <v>78</v>
      </c>
      <c r="B29" s="42" t="s">
        <v>79</v>
      </c>
      <c r="C29" s="33">
        <v>3</v>
      </c>
      <c r="D29" s="118"/>
      <c r="E29" s="118"/>
      <c r="F29" s="33">
        <f>Allylsenföl!B1</f>
        <v>7</v>
      </c>
      <c r="G29" s="76"/>
      <c r="H29" s="35">
        <f>Allylsenföl!$C$1</f>
        <v>6</v>
      </c>
      <c r="I29" s="32"/>
      <c r="J29" s="32"/>
    </row>
    <row r="30" spans="1:10" s="13" customFormat="1" ht="30" customHeight="1" x14ac:dyDescent="0.5">
      <c r="A30" s="74" t="s">
        <v>148</v>
      </c>
      <c r="B30" s="42" t="s">
        <v>147</v>
      </c>
      <c r="C30" s="33">
        <v>3</v>
      </c>
      <c r="D30" s="118"/>
      <c r="E30" s="118"/>
      <c r="F30" s="33">
        <f>Schwefeldioxid!B1</f>
        <v>22</v>
      </c>
      <c r="G30" s="76"/>
      <c r="H30" s="35">
        <f>Schwefeldioxid!$C$1</f>
        <v>21</v>
      </c>
      <c r="I30" s="32"/>
      <c r="J30" s="32"/>
    </row>
    <row r="31" spans="1:10" s="13" customFormat="1" ht="30" customHeight="1" x14ac:dyDescent="0.5">
      <c r="A31" s="74" t="s">
        <v>316</v>
      </c>
      <c r="B31" s="42" t="s">
        <v>29</v>
      </c>
      <c r="C31" s="33">
        <v>3</v>
      </c>
      <c r="D31" s="118"/>
      <c r="E31" s="118"/>
      <c r="F31" s="33">
        <f>Asche!B1</f>
        <v>18</v>
      </c>
      <c r="G31" s="76"/>
      <c r="H31" s="35">
        <f>Asche!$C$1</f>
        <v>17</v>
      </c>
      <c r="I31" s="32"/>
      <c r="J31" s="32"/>
    </row>
    <row r="32" spans="1:10" s="13" customFormat="1" ht="30" customHeight="1" x14ac:dyDescent="0.5">
      <c r="A32" s="74" t="s">
        <v>373</v>
      </c>
      <c r="B32" s="42" t="s">
        <v>374</v>
      </c>
      <c r="C32" s="33">
        <v>3</v>
      </c>
      <c r="D32" s="118"/>
      <c r="E32" s="118"/>
      <c r="F32" s="33">
        <f>Erucasäure!B1</f>
        <v>2</v>
      </c>
      <c r="G32" s="76"/>
      <c r="H32" s="35">
        <f>Erucasäure!C1</f>
        <v>1</v>
      </c>
      <c r="I32" s="32"/>
      <c r="J32" s="32"/>
    </row>
    <row r="33" spans="1:12" ht="30" customHeight="1" x14ac:dyDescent="0.45">
      <c r="A33" s="101" t="s">
        <v>181</v>
      </c>
      <c r="B33" s="102" t="s">
        <v>29</v>
      </c>
      <c r="C33" s="103">
        <v>3</v>
      </c>
      <c r="D33" s="119"/>
      <c r="E33" s="119"/>
      <c r="F33" s="103">
        <f>Elemente!B62</f>
        <v>39</v>
      </c>
      <c r="G33" s="104">
        <f>Elemente!B13</f>
        <v>14</v>
      </c>
      <c r="H33" s="82">
        <f>Elemente!B30</f>
        <v>6</v>
      </c>
      <c r="I33" s="82">
        <f>Elemente!C30</f>
        <v>6</v>
      </c>
      <c r="J33" s="82">
        <f>Elemente!B39</f>
        <v>4</v>
      </c>
      <c r="K33" s="82">
        <f>Elemente!B46</f>
        <v>13</v>
      </c>
      <c r="L33" s="82">
        <f>Elemente!B2</f>
        <v>8</v>
      </c>
    </row>
    <row r="34" spans="1:12" s="94" customFormat="1" ht="15" customHeight="1" x14ac:dyDescent="0.45">
      <c r="A34" s="93"/>
      <c r="C34" s="93"/>
      <c r="D34" s="93"/>
      <c r="E34" s="93"/>
      <c r="F34" s="93">
        <f>MAX(Elemente!$A$63:$A$102)</f>
        <v>40</v>
      </c>
      <c r="G34" s="93">
        <f>MAX(Elemente!$A$14:$A$27)</f>
        <v>14</v>
      </c>
      <c r="H34" s="94">
        <f>MAX(Elemente!$A$31:$A$36)</f>
        <v>6</v>
      </c>
      <c r="I34" s="94">
        <f>MAX(Elemente!$A$31:$A$36)</f>
        <v>6</v>
      </c>
      <c r="J34" s="94">
        <f>MAX(Elemente!$A$40:$A$43)</f>
        <v>4</v>
      </c>
      <c r="K34" s="94">
        <f>MAX(Elemente!$A$47:$A$59)</f>
        <v>13</v>
      </c>
      <c r="L34" s="94">
        <f>MAX(Elemente!$A$3:$A$10)</f>
        <v>8</v>
      </c>
    </row>
    <row r="35" spans="1:12" s="13" customFormat="1" ht="35.25" hidden="1" customHeight="1" x14ac:dyDescent="0.5">
      <c r="A35" s="79"/>
      <c r="B35" s="42"/>
      <c r="C35" s="33"/>
      <c r="D35" s="80"/>
      <c r="E35" s="80"/>
      <c r="F35" s="33"/>
      <c r="G35" s="81"/>
      <c r="H35" s="35"/>
      <c r="I35" s="32"/>
      <c r="J35" s="32"/>
    </row>
    <row r="36" spans="1:12" s="13" customFormat="1" ht="22.1" customHeight="1" x14ac:dyDescent="0.45">
      <c r="A36" s="78" t="s">
        <v>9</v>
      </c>
    </row>
    <row r="37" spans="1:12" ht="19.95" customHeight="1" x14ac:dyDescent="0.45">
      <c r="A37" s="15" t="s">
        <v>76</v>
      </c>
      <c r="B37" s="142"/>
      <c r="C37" s="142"/>
      <c r="D37" s="142"/>
      <c r="E37" s="142"/>
      <c r="F37" s="142"/>
      <c r="G37" s="142"/>
      <c r="H37" s="142"/>
      <c r="I37" s="14" t="b">
        <f>ISBLANK(VLOOKUP(F21,Fett!A3:C15,3))</f>
        <v>1</v>
      </c>
    </row>
    <row r="38" spans="1:12" ht="24" customHeight="1" x14ac:dyDescent="0.45">
      <c r="A38" s="117" t="str">
        <f>IF(F21=H21,"bitte eingeben:",IF(I37,"","Art der Modifikation:"))</f>
        <v/>
      </c>
      <c r="B38" s="143"/>
      <c r="C38" s="143"/>
      <c r="D38" s="143"/>
      <c r="E38" s="143"/>
      <c r="F38" s="143"/>
      <c r="G38" s="143"/>
      <c r="H38" s="143"/>
    </row>
    <row r="39" spans="1:12" ht="19.95" customHeight="1" x14ac:dyDescent="0.45">
      <c r="A39" s="15" t="s">
        <v>301</v>
      </c>
      <c r="B39" s="142"/>
      <c r="C39" s="142"/>
      <c r="D39" s="142"/>
      <c r="E39" s="142"/>
      <c r="F39" s="142"/>
      <c r="G39" s="142"/>
      <c r="H39" s="142"/>
      <c r="I39" s="14" t="b">
        <f>ISBLANK(VLOOKUP(F22,Wasser!A3:C17,3))</f>
        <v>1</v>
      </c>
    </row>
    <row r="40" spans="1:12" ht="24" customHeight="1" x14ac:dyDescent="0.45">
      <c r="A40" s="117" t="str">
        <f>IF(F22=H22,"bitte eingeben:",IF(I39,"","Art der Modifikation:"))</f>
        <v/>
      </c>
      <c r="B40" s="143"/>
      <c r="C40" s="143"/>
      <c r="D40" s="143"/>
      <c r="E40" s="143"/>
      <c r="F40" s="143"/>
      <c r="G40" s="143"/>
      <c r="H40" s="143"/>
      <c r="I40" s="14"/>
    </row>
    <row r="41" spans="1:12" ht="19.95" customHeight="1" x14ac:dyDescent="0.45">
      <c r="A41" s="15" t="s">
        <v>302</v>
      </c>
      <c r="B41" s="142"/>
      <c r="C41" s="142"/>
      <c r="D41" s="142"/>
      <c r="E41" s="142"/>
      <c r="F41" s="142"/>
      <c r="G41" s="142"/>
      <c r="H41" s="142"/>
      <c r="I41" s="14" t="b">
        <f>ISBLANK(VLOOKUP(F23,Rohprotein!A3:C12,3))</f>
        <v>1</v>
      </c>
    </row>
    <row r="42" spans="1:12" ht="24" customHeight="1" x14ac:dyDescent="0.45">
      <c r="A42" s="117" t="str">
        <f>IF(F23=H23,"bitte eingeben:",IF(I41,"","Art der Modifikation:"))</f>
        <v/>
      </c>
      <c r="B42" s="143"/>
      <c r="C42" s="143"/>
      <c r="D42" s="143"/>
      <c r="E42" s="143"/>
      <c r="F42" s="143"/>
      <c r="G42" s="143"/>
      <c r="H42" s="143"/>
      <c r="I42" s="14"/>
    </row>
    <row r="43" spans="1:12" ht="19.95" customHeight="1" x14ac:dyDescent="0.45">
      <c r="A43" s="15" t="s">
        <v>83</v>
      </c>
      <c r="B43" s="142"/>
      <c r="C43" s="142"/>
      <c r="D43" s="142"/>
      <c r="E43" s="142"/>
      <c r="F43" s="142"/>
      <c r="G43" s="142"/>
      <c r="H43" s="142"/>
      <c r="I43" s="14" t="b">
        <f>ISBLANK(VLOOKUP(F24,GluFruSac!A3:C22,3))</f>
        <v>1</v>
      </c>
    </row>
    <row r="44" spans="1:12" ht="24" customHeight="1" x14ac:dyDescent="0.45">
      <c r="A44" s="117" t="str">
        <f>IF(F24=H24,"bitte eingeben:",IF(I43,"","Art der Modifikation:"))</f>
        <v/>
      </c>
      <c r="B44" s="143"/>
      <c r="C44" s="143"/>
      <c r="D44" s="143"/>
      <c r="E44" s="143"/>
      <c r="F44" s="143"/>
      <c r="G44" s="143"/>
      <c r="H44" s="143"/>
      <c r="I44" s="14"/>
    </row>
    <row r="45" spans="1:12" ht="19.95" customHeight="1" x14ac:dyDescent="0.45">
      <c r="A45" s="15" t="s">
        <v>84</v>
      </c>
      <c r="B45" s="142"/>
      <c r="C45" s="142"/>
      <c r="D45" s="142"/>
      <c r="E45" s="142"/>
      <c r="F45" s="142"/>
      <c r="G45" s="142"/>
      <c r="H45" s="142"/>
      <c r="I45" s="14" t="b">
        <f>ISBLANK(VLOOKUP(F25,GluFruSac!A3:C22,3))</f>
        <v>1</v>
      </c>
    </row>
    <row r="46" spans="1:12" ht="24" customHeight="1" x14ac:dyDescent="0.45">
      <c r="A46" s="117" t="str">
        <f>IF(F25=H25,"bitte eingeben:",IF(I45,"","Art der Modifikation:"))</f>
        <v/>
      </c>
      <c r="B46" s="143"/>
      <c r="C46" s="143"/>
      <c r="D46" s="143"/>
      <c r="E46" s="143"/>
      <c r="F46" s="143"/>
      <c r="G46" s="143"/>
      <c r="H46" s="143"/>
      <c r="I46" s="14"/>
    </row>
    <row r="47" spans="1:12" ht="19.95" customHeight="1" x14ac:dyDescent="0.45">
      <c r="A47" s="15" t="s">
        <v>82</v>
      </c>
      <c r="B47" s="142"/>
      <c r="C47" s="142"/>
      <c r="D47" s="142"/>
      <c r="E47" s="142"/>
      <c r="F47" s="142"/>
      <c r="G47" s="142"/>
      <c r="H47" s="142"/>
      <c r="I47" s="14" t="b">
        <f>ISBLANK(VLOOKUP(F26,GluFruSac!A3:C22,3))</f>
        <v>1</v>
      </c>
    </row>
    <row r="48" spans="1:12" ht="24" customHeight="1" x14ac:dyDescent="0.45">
      <c r="A48" s="117" t="str">
        <f>IF(F26=H26,"bitte eingeben:",IF(I47,"","Art der Modifikation:"))</f>
        <v/>
      </c>
      <c r="B48" s="143"/>
      <c r="C48" s="143"/>
      <c r="D48" s="143"/>
      <c r="E48" s="143"/>
      <c r="F48" s="143"/>
      <c r="G48" s="143"/>
      <c r="H48" s="143"/>
      <c r="I48" s="14"/>
    </row>
    <row r="49" spans="1:9" ht="19.95" customHeight="1" x14ac:dyDescent="0.45">
      <c r="A49" s="15" t="s">
        <v>81</v>
      </c>
      <c r="B49" s="142"/>
      <c r="C49" s="142"/>
      <c r="D49" s="142"/>
      <c r="E49" s="142"/>
      <c r="F49" s="142"/>
      <c r="G49" s="142"/>
      <c r="H49" s="142"/>
      <c r="I49" s="14" t="b">
        <f>ISBLANK(VLOOKUP(F27,Gesamtsäure!A3:C14,3))</f>
        <v>1</v>
      </c>
    </row>
    <row r="50" spans="1:9" ht="19.95" customHeight="1" x14ac:dyDescent="0.45">
      <c r="A50" s="15" t="s">
        <v>110</v>
      </c>
      <c r="B50" s="41"/>
      <c r="C50" s="41"/>
      <c r="D50" s="41"/>
      <c r="E50" s="41"/>
      <c r="F50" s="41"/>
      <c r="G50" s="41"/>
      <c r="H50" s="116"/>
      <c r="I50" s="14"/>
    </row>
    <row r="51" spans="1:9" ht="24" customHeight="1" x14ac:dyDescent="0.45">
      <c r="A51" s="117" t="str">
        <f>IF(F27=H27,"bitte eingeben:",IF(I49,"","Art der Modifikation:"))</f>
        <v/>
      </c>
      <c r="B51" s="141"/>
      <c r="C51" s="141"/>
      <c r="D51" s="141"/>
      <c r="E51" s="141"/>
      <c r="F51" s="141"/>
      <c r="G51" s="141"/>
      <c r="H51" s="141"/>
      <c r="I51" s="14"/>
    </row>
    <row r="52" spans="1:9" ht="19.95" customHeight="1" x14ac:dyDescent="0.45">
      <c r="A52" s="15" t="s">
        <v>255</v>
      </c>
      <c r="B52" s="142"/>
      <c r="C52" s="142"/>
      <c r="D52" s="142"/>
      <c r="E52" s="142"/>
      <c r="F52" s="142"/>
      <c r="G52" s="142"/>
      <c r="H52" s="142"/>
      <c r="I52" s="14" t="b">
        <f>ISBLANK(VLOOKUP(F28,Kochsalz!A3:C22,3))</f>
        <v>1</v>
      </c>
    </row>
    <row r="53" spans="1:9" ht="24" customHeight="1" x14ac:dyDescent="0.45">
      <c r="A53" s="117" t="str">
        <f>IF(F28=H28,"bitte eingeben:",IF(I52,"","Art der Modifikation:"))</f>
        <v/>
      </c>
      <c r="B53" s="141"/>
      <c r="C53" s="141"/>
      <c r="D53" s="141"/>
      <c r="E53" s="141"/>
      <c r="F53" s="141"/>
      <c r="G53" s="141"/>
      <c r="H53" s="141"/>
      <c r="I53" s="14"/>
    </row>
    <row r="54" spans="1:9" ht="19.95" customHeight="1" x14ac:dyDescent="0.45">
      <c r="A54" s="15" t="s">
        <v>78</v>
      </c>
      <c r="B54" s="144"/>
      <c r="C54" s="144"/>
      <c r="D54" s="144"/>
      <c r="E54" s="144"/>
      <c r="F54" s="144"/>
      <c r="G54" s="144"/>
      <c r="H54" s="144"/>
      <c r="I54" s="14" t="b">
        <f>ISBLANK(VLOOKUP(F29,Allylsenföl!A3:C22,3))</f>
        <v>1</v>
      </c>
    </row>
    <row r="55" spans="1:9" ht="24" customHeight="1" x14ac:dyDescent="0.45">
      <c r="A55" s="117" t="str">
        <f>IF(F29=H29,"bitte eingeben:",IF(I54,"","Art der Modifikation:"))</f>
        <v/>
      </c>
      <c r="B55" s="141"/>
      <c r="C55" s="141"/>
      <c r="D55" s="141"/>
      <c r="E55" s="141"/>
      <c r="F55" s="141"/>
      <c r="G55" s="141"/>
      <c r="H55" s="141"/>
      <c r="I55" s="14"/>
    </row>
    <row r="56" spans="1:9" ht="19.95" customHeight="1" x14ac:dyDescent="0.45">
      <c r="A56" s="15" t="s">
        <v>149</v>
      </c>
      <c r="B56" s="144"/>
      <c r="C56" s="144"/>
      <c r="D56" s="144"/>
      <c r="E56" s="144"/>
      <c r="F56" s="144"/>
      <c r="G56" s="144"/>
      <c r="H56" s="144"/>
      <c r="I56" s="14" t="b">
        <f>ISBLANK(VLOOKUP(F30,Schwefeldioxid!A3:C25,3))</f>
        <v>1</v>
      </c>
    </row>
    <row r="57" spans="1:9" ht="24" customHeight="1" x14ac:dyDescent="0.45">
      <c r="A57" s="117" t="str">
        <f>IF(F30=H30,"bitte eingeben:",IF(I56,"","Art der Modifikation:"))</f>
        <v/>
      </c>
      <c r="B57" s="141"/>
      <c r="C57" s="141"/>
      <c r="D57" s="141"/>
      <c r="E57" s="141"/>
      <c r="F57" s="141"/>
      <c r="G57" s="141"/>
      <c r="H57" s="141"/>
    </row>
    <row r="58" spans="1:9" ht="17.350000000000001" x14ac:dyDescent="0.5">
      <c r="A58" s="135" t="s">
        <v>256</v>
      </c>
      <c r="B58" s="135"/>
      <c r="C58" s="135"/>
      <c r="D58" s="135"/>
      <c r="E58" s="135"/>
      <c r="F58" s="135"/>
      <c r="G58" s="135"/>
      <c r="H58" s="135"/>
    </row>
    <row r="59" spans="1:9" ht="20" customHeight="1" x14ac:dyDescent="0.45">
      <c r="A59" s="15" t="s">
        <v>316</v>
      </c>
      <c r="B59" s="144"/>
      <c r="C59" s="144"/>
      <c r="D59" s="144"/>
      <c r="E59" s="144"/>
      <c r="F59" s="144"/>
      <c r="G59" s="144"/>
      <c r="H59" s="144"/>
      <c r="I59" s="14" t="b">
        <f>ISBLANK(VLOOKUP(F31,Asche!A3:C20,3))</f>
        <v>1</v>
      </c>
    </row>
    <row r="60" spans="1:9" ht="24" customHeight="1" x14ac:dyDescent="0.45">
      <c r="A60" s="117" t="str">
        <f>IF(F31=H31,"bitte eingeben:",IF(I59,"","Art der Modifikation:"))</f>
        <v/>
      </c>
      <c r="B60" s="141"/>
      <c r="C60" s="141"/>
      <c r="D60" s="141"/>
      <c r="E60" s="141"/>
      <c r="F60" s="141"/>
      <c r="G60" s="141"/>
      <c r="H60" s="141"/>
    </row>
    <row r="61" spans="1:9" ht="20" customHeight="1" x14ac:dyDescent="0.45">
      <c r="A61" s="15" t="s">
        <v>373</v>
      </c>
      <c r="B61" s="144"/>
      <c r="C61" s="144"/>
      <c r="D61" s="144"/>
      <c r="E61" s="144"/>
      <c r="F61" s="144"/>
      <c r="G61" s="144"/>
      <c r="H61" s="144"/>
      <c r="I61" s="14" t="b">
        <f>ISBLANK(VLOOKUP(F32,Erucasäure!A3:C4,3))</f>
        <v>1</v>
      </c>
    </row>
    <row r="62" spans="1:9" ht="24" customHeight="1" x14ac:dyDescent="0.45">
      <c r="A62" s="117" t="str">
        <f>IF(F32=H32,"bitte eingeben:",IF(I61,"","Art der Modifikation:"))</f>
        <v/>
      </c>
      <c r="B62" s="141"/>
      <c r="C62" s="141"/>
      <c r="D62" s="141"/>
      <c r="E62" s="141"/>
      <c r="F62" s="141"/>
      <c r="G62" s="141"/>
      <c r="H62" s="141"/>
    </row>
    <row r="63" spans="1:9" ht="19.95" customHeight="1" x14ac:dyDescent="0.55000000000000004">
      <c r="A63" s="95" t="s">
        <v>181</v>
      </c>
      <c r="B63" s="83"/>
      <c r="C63" s="84"/>
      <c r="D63" s="84"/>
      <c r="E63" s="85"/>
      <c r="F63" s="84"/>
      <c r="G63" s="84"/>
      <c r="H63" s="85"/>
    </row>
    <row r="64" spans="1:9" ht="19.95" customHeight="1" x14ac:dyDescent="0.45">
      <c r="A64" s="96" t="s">
        <v>182</v>
      </c>
      <c r="B64" s="83"/>
      <c r="C64" s="83"/>
      <c r="D64" s="83"/>
      <c r="E64" s="83"/>
      <c r="F64" s="83"/>
      <c r="G64" s="83"/>
      <c r="H64" s="83"/>
    </row>
    <row r="65" spans="1:8" ht="24" customHeight="1" x14ac:dyDescent="0.45">
      <c r="A65" s="86"/>
      <c r="B65" s="83"/>
      <c r="C65" s="83"/>
      <c r="D65" s="87"/>
      <c r="E65" s="83"/>
      <c r="F65" s="83"/>
      <c r="G65" s="83"/>
      <c r="H65" s="83"/>
    </row>
    <row r="66" spans="1:8" ht="19.95" customHeight="1" x14ac:dyDescent="0.45">
      <c r="A66" s="96" t="s">
        <v>183</v>
      </c>
      <c r="B66" s="83"/>
      <c r="C66" s="83"/>
      <c r="D66" s="83"/>
      <c r="E66" s="83"/>
      <c r="F66" s="83"/>
      <c r="G66" s="83"/>
      <c r="H66" s="83"/>
    </row>
    <row r="67" spans="1:8" ht="24" customHeight="1" x14ac:dyDescent="0.45">
      <c r="A67" s="88" t="str">
        <f>IF(Ergebnisse!G33=G34-1,"bitte eingeben:","")</f>
        <v/>
      </c>
      <c r="B67" s="136"/>
      <c r="C67" s="136"/>
      <c r="D67" s="136"/>
      <c r="E67" s="136"/>
      <c r="F67" s="136"/>
      <c r="G67" s="136"/>
      <c r="H67" s="136"/>
    </row>
    <row r="68" spans="1:8" ht="19.95" customHeight="1" x14ac:dyDescent="0.45">
      <c r="A68" s="96" t="s">
        <v>184</v>
      </c>
      <c r="B68" s="83"/>
      <c r="C68" s="83"/>
      <c r="D68" s="83"/>
      <c r="E68" s="83"/>
      <c r="F68" s="83"/>
      <c r="G68" s="83"/>
      <c r="H68" s="83"/>
    </row>
    <row r="69" spans="1:8" ht="19.95" customHeight="1" x14ac:dyDescent="0.45">
      <c r="A69" s="96" t="s">
        <v>185</v>
      </c>
      <c r="B69" s="83"/>
      <c r="C69" s="83"/>
      <c r="D69" s="83"/>
      <c r="E69" s="83"/>
      <c r="F69" s="83"/>
      <c r="G69" s="83"/>
      <c r="H69" s="83"/>
    </row>
    <row r="70" spans="1:8" ht="24" customHeight="1" x14ac:dyDescent="0.45">
      <c r="A70" s="88" t="str">
        <f>IF(OR(H33=H34-1,I33=I34-1),"bitte eingeben:","")</f>
        <v/>
      </c>
      <c r="B70" s="136"/>
      <c r="C70" s="136"/>
      <c r="D70" s="136"/>
      <c r="E70" s="136"/>
      <c r="F70" s="136"/>
      <c r="G70" s="136"/>
      <c r="H70" s="136"/>
    </row>
    <row r="71" spans="1:8" ht="19.95" customHeight="1" x14ac:dyDescent="0.45">
      <c r="A71" s="96" t="s">
        <v>186</v>
      </c>
      <c r="B71" s="89"/>
      <c r="C71" s="89"/>
      <c r="D71" s="89"/>
      <c r="E71" s="89"/>
      <c r="F71" s="89"/>
      <c r="G71" s="89"/>
      <c r="H71" s="89"/>
    </row>
    <row r="72" spans="1:8" ht="24" customHeight="1" x14ac:dyDescent="0.45">
      <c r="A72" s="88" t="str">
        <f>IF(J33=J34-1,"bitte eingeben:","")</f>
        <v/>
      </c>
      <c r="B72" s="137"/>
      <c r="C72" s="137"/>
      <c r="D72" s="137"/>
      <c r="E72" s="137"/>
      <c r="F72" s="137"/>
      <c r="G72" s="137"/>
      <c r="H72" s="137"/>
    </row>
    <row r="73" spans="1:8" ht="19.95" customHeight="1" x14ac:dyDescent="0.45">
      <c r="A73" s="96" t="s">
        <v>187</v>
      </c>
      <c r="B73" s="89"/>
      <c r="C73" s="89"/>
      <c r="D73" s="89"/>
      <c r="E73" s="89"/>
      <c r="F73" s="89"/>
      <c r="G73" s="89"/>
      <c r="H73" s="89"/>
    </row>
    <row r="74" spans="1:8" ht="24" customHeight="1" x14ac:dyDescent="0.45">
      <c r="A74" s="88" t="str">
        <f>IF(K33=K34-1,"bitte eingeben:","")</f>
        <v/>
      </c>
      <c r="B74" s="136"/>
      <c r="C74" s="136"/>
      <c r="D74" s="136"/>
      <c r="E74" s="136"/>
      <c r="F74" s="136"/>
      <c r="G74" s="136"/>
      <c r="H74" s="136"/>
    </row>
    <row r="75" spans="1:8" ht="19.95" customHeight="1" x14ac:dyDescent="0.45">
      <c r="A75" s="96" t="s">
        <v>188</v>
      </c>
      <c r="B75" s="83"/>
      <c r="C75" s="83"/>
      <c r="D75" s="83"/>
      <c r="E75" s="83"/>
      <c r="F75" s="83"/>
      <c r="G75" s="83"/>
      <c r="H75" s="83"/>
    </row>
    <row r="76" spans="1:8" ht="24" customHeight="1" x14ac:dyDescent="0.45">
      <c r="A76" s="88" t="str">
        <f>IF(F33=F34-1,"bitte eingeben:","")</f>
        <v>bitte eingeben:</v>
      </c>
      <c r="B76" s="136"/>
      <c r="C76" s="136"/>
      <c r="D76" s="136"/>
      <c r="E76" s="136"/>
      <c r="F76" s="136"/>
      <c r="G76" s="136"/>
      <c r="H76" s="136"/>
    </row>
  </sheetData>
  <sheetProtection algorithmName="SHA-512" hashValue="rRolxUUYBs/TR7lvf/WPun9B/WWNz06SZD13PBuy2BnhgT02QReiqHddsWazUB7+oolkX9e9Rec3yxgFh1UDxQ==" saltValue="uidYenHG7hSDCeLGCxtKPQ==" spinCount="100000" sheet="1" objects="1" scenarios="1"/>
  <mergeCells count="44">
    <mergeCell ref="A10:G10"/>
    <mergeCell ref="B55:H55"/>
    <mergeCell ref="B52:H52"/>
    <mergeCell ref="A13:G13"/>
    <mergeCell ref="A19:G19"/>
    <mergeCell ref="A16:G16"/>
    <mergeCell ref="A18:G18"/>
    <mergeCell ref="A15:G15"/>
    <mergeCell ref="B38:H38"/>
    <mergeCell ref="B37:H37"/>
    <mergeCell ref="B42:H42"/>
    <mergeCell ref="B44:H44"/>
    <mergeCell ref="B46:H46"/>
    <mergeCell ref="B48:H48"/>
    <mergeCell ref="B41:H41"/>
    <mergeCell ref="B43:H43"/>
    <mergeCell ref="E3:F3"/>
    <mergeCell ref="A7:G7"/>
    <mergeCell ref="A9:G9"/>
    <mergeCell ref="A8:G8"/>
    <mergeCell ref="B5:C5"/>
    <mergeCell ref="B76:H76"/>
    <mergeCell ref="A12:G12"/>
    <mergeCell ref="A14:G14"/>
    <mergeCell ref="A11:G11"/>
    <mergeCell ref="B57:H57"/>
    <mergeCell ref="B39:H39"/>
    <mergeCell ref="B40:H40"/>
    <mergeCell ref="B49:H49"/>
    <mergeCell ref="B51:H51"/>
    <mergeCell ref="B53:H53"/>
    <mergeCell ref="B54:H54"/>
    <mergeCell ref="B56:H56"/>
    <mergeCell ref="B45:H45"/>
    <mergeCell ref="B47:H47"/>
    <mergeCell ref="B59:H59"/>
    <mergeCell ref="B60:H60"/>
    <mergeCell ref="A58:H58"/>
    <mergeCell ref="B67:H67"/>
    <mergeCell ref="B70:H70"/>
    <mergeCell ref="B72:H72"/>
    <mergeCell ref="B74:H74"/>
    <mergeCell ref="B61:H61"/>
    <mergeCell ref="B62:H62"/>
  </mergeCells>
  <phoneticPr fontId="0" type="noConversion"/>
  <conditionalFormatting sqref="B67">
    <cfRule type="expression" dxfId="45" priority="27" stopIfTrue="1">
      <formula>$G$34-$G$33=1</formula>
    </cfRule>
  </conditionalFormatting>
  <conditionalFormatting sqref="B70">
    <cfRule type="expression" dxfId="44" priority="26" stopIfTrue="1">
      <formula>OR($I$33-5=0,$H$33-5=0)</formula>
    </cfRule>
  </conditionalFormatting>
  <conditionalFormatting sqref="B72">
    <cfRule type="expression" dxfId="43" priority="25" stopIfTrue="1">
      <formula>$J$34-$J$33=1</formula>
    </cfRule>
  </conditionalFormatting>
  <conditionalFormatting sqref="B74">
    <cfRule type="expression" dxfId="42" priority="23" stopIfTrue="1">
      <formula>$K$34-$K$33=1</formula>
    </cfRule>
  </conditionalFormatting>
  <conditionalFormatting sqref="B76">
    <cfRule type="expression" dxfId="41" priority="24" stopIfTrue="1">
      <formula>$F$34-$F$33=1</formula>
    </cfRule>
  </conditionalFormatting>
  <conditionalFormatting sqref="B38:H38">
    <cfRule type="expression" dxfId="40" priority="39" stopIfTrue="1">
      <formula>OR($F$21-$H$21=0,NOT($I$37))</formula>
    </cfRule>
  </conditionalFormatting>
  <conditionalFormatting sqref="B40:H40">
    <cfRule type="expression" dxfId="39" priority="67" stopIfTrue="1">
      <formula>OR($F$22-$H$22=0,NOT($I$39))</formula>
    </cfRule>
  </conditionalFormatting>
  <conditionalFormatting sqref="B42:H42">
    <cfRule type="expression" dxfId="38" priority="17" stopIfTrue="1">
      <formula>OR($F$23-$H$23=0,NOT($I$41))</formula>
    </cfRule>
  </conditionalFormatting>
  <conditionalFormatting sqref="B44:H44">
    <cfRule type="expression" dxfId="37" priority="12" stopIfTrue="1">
      <formula>OR($F$24-$H$24=0,NOT($I$43))</formula>
    </cfRule>
  </conditionalFormatting>
  <conditionalFormatting sqref="B46:H46">
    <cfRule type="expression" dxfId="36" priority="11" stopIfTrue="1">
      <formula>OR($F$25-$H$25=0,NOT($I$45))</formula>
    </cfRule>
  </conditionalFormatting>
  <conditionalFormatting sqref="B48:H48">
    <cfRule type="expression" dxfId="35" priority="10" stopIfTrue="1">
      <formula>OR($F$26-$H$26=0,NOT($I$47))</formula>
    </cfRule>
  </conditionalFormatting>
  <conditionalFormatting sqref="B51:H51">
    <cfRule type="expression" dxfId="34" priority="69" stopIfTrue="1">
      <formula>OR($F$27-$H$27=0,NOT($I$49))</formula>
    </cfRule>
  </conditionalFormatting>
  <conditionalFormatting sqref="B53:H53">
    <cfRule type="expression" dxfId="33" priority="71" stopIfTrue="1">
      <formula>OR($F$28-$H$28=0,NOT($I$52))</formula>
    </cfRule>
  </conditionalFormatting>
  <conditionalFormatting sqref="B54:H54">
    <cfRule type="expression" dxfId="32" priority="59" stopIfTrue="1">
      <formula>$J$22-14=0</formula>
    </cfRule>
  </conditionalFormatting>
  <conditionalFormatting sqref="B55:H55">
    <cfRule type="expression" dxfId="31" priority="78" stopIfTrue="1">
      <formula>OR($F$29-$H$29=0,NOT($I$54))</formula>
    </cfRule>
  </conditionalFormatting>
  <conditionalFormatting sqref="B56:H56">
    <cfRule type="expression" dxfId="30" priority="52" stopIfTrue="1">
      <formula>$J$22-14=0</formula>
    </cfRule>
  </conditionalFormatting>
  <conditionalFormatting sqref="B57:H57">
    <cfRule type="expression" dxfId="29" priority="53" stopIfTrue="1">
      <formula>OR($F$30-$H$30=0,NOT($I$56))</formula>
    </cfRule>
  </conditionalFormatting>
  <conditionalFormatting sqref="B59:H59">
    <cfRule type="expression" dxfId="28" priority="4" stopIfTrue="1">
      <formula>$J$22-14=0</formula>
    </cfRule>
  </conditionalFormatting>
  <conditionalFormatting sqref="B60:H60">
    <cfRule type="expression" dxfId="27" priority="5" stopIfTrue="1">
      <formula>OR($F$31-$H$31=0,NOT($I$59))</formula>
    </cfRule>
  </conditionalFormatting>
  <conditionalFormatting sqref="F21">
    <cfRule type="expression" dxfId="26" priority="41" stopIfTrue="1">
      <formula>$F$21-$H$21=1</formula>
    </cfRule>
  </conditionalFormatting>
  <conditionalFormatting sqref="F22">
    <cfRule type="expression" dxfId="25" priority="16" stopIfTrue="1">
      <formula>$F$22-$H$22=1</formula>
    </cfRule>
  </conditionalFormatting>
  <conditionalFormatting sqref="F23">
    <cfRule type="expression" dxfId="24" priority="64" stopIfTrue="1">
      <formula>$F$23-$H$23=1</formula>
    </cfRule>
  </conditionalFormatting>
  <conditionalFormatting sqref="F24">
    <cfRule type="expression" dxfId="23" priority="15" stopIfTrue="1">
      <formula>$F$24-$H$24=1</formula>
    </cfRule>
  </conditionalFormatting>
  <conditionalFormatting sqref="F25">
    <cfRule type="expression" dxfId="22" priority="14" stopIfTrue="1">
      <formula>$F$25-$H$25=1</formula>
    </cfRule>
  </conditionalFormatting>
  <conditionalFormatting sqref="F26">
    <cfRule type="expression" dxfId="21" priority="13" stopIfTrue="1">
      <formula>$F$26-$H$26=1</formula>
    </cfRule>
  </conditionalFormatting>
  <conditionalFormatting sqref="F27">
    <cfRule type="expression" dxfId="20" priority="61" stopIfTrue="1">
      <formula>$F$27-$H$27=1</formula>
    </cfRule>
  </conditionalFormatting>
  <conditionalFormatting sqref="F28">
    <cfRule type="expression" dxfId="19" priority="62" stopIfTrue="1">
      <formula>$F$28-$H$28=1</formula>
    </cfRule>
  </conditionalFormatting>
  <conditionalFormatting sqref="F29">
    <cfRule type="expression" dxfId="18" priority="77" stopIfTrue="1">
      <formula>$F$29-$H$29=1</formula>
    </cfRule>
  </conditionalFormatting>
  <conditionalFormatting sqref="F30">
    <cfRule type="expression" dxfId="17" priority="54" stopIfTrue="1">
      <formula>$F$30-$H$30=1</formula>
    </cfRule>
  </conditionalFormatting>
  <conditionalFormatting sqref="F32">
    <cfRule type="expression" dxfId="16" priority="9" stopIfTrue="1">
      <formula>$F$32-H32=1</formula>
    </cfRule>
  </conditionalFormatting>
  <conditionalFormatting sqref="F33">
    <cfRule type="expression" dxfId="15" priority="19" stopIfTrue="1">
      <formula>$F$40-F8=0</formula>
    </cfRule>
  </conditionalFormatting>
  <conditionalFormatting sqref="F35">
    <cfRule type="expression" dxfId="14" priority="45" stopIfTrue="1">
      <formula>$F$30-$H$30=1</formula>
    </cfRule>
  </conditionalFormatting>
  <conditionalFormatting sqref="G21:G26">
    <cfRule type="expression" dxfId="13" priority="42" stopIfTrue="1">
      <formula>$G$22-$I$22=1</formula>
    </cfRule>
  </conditionalFormatting>
  <conditionalFormatting sqref="G27">
    <cfRule type="expression" dxfId="12" priority="70" stopIfTrue="1">
      <formula>$G$27-$I$27=1</formula>
    </cfRule>
  </conditionalFormatting>
  <conditionalFormatting sqref="G33:L33">
    <cfRule type="cellIs" dxfId="11" priority="22" stopIfTrue="1" operator="equal">
      <formula>10</formula>
    </cfRule>
  </conditionalFormatting>
  <conditionalFormatting sqref="H21:H28">
    <cfRule type="cellIs" dxfId="10" priority="40" stopIfTrue="1" operator="equal">
      <formula>6</formula>
    </cfRule>
  </conditionalFormatting>
  <conditionalFormatting sqref="H31:H32">
    <cfRule type="cellIs" dxfId="9" priority="6" stopIfTrue="1" operator="equal">
      <formula>6</formula>
    </cfRule>
  </conditionalFormatting>
  <conditionalFormatting sqref="H50">
    <cfRule type="expression" dxfId="8" priority="18" stopIfTrue="1">
      <formula>$G$27=$I$27</formula>
    </cfRule>
  </conditionalFormatting>
  <conditionalFormatting sqref="H33:I33">
    <cfRule type="cellIs" dxfId="7" priority="20" stopIfTrue="1" operator="equal">
      <formula>6</formula>
    </cfRule>
  </conditionalFormatting>
  <conditionalFormatting sqref="I22:I32">
    <cfRule type="cellIs" dxfId="6" priority="8" stopIfTrue="1" operator="equal">
      <formula>11</formula>
    </cfRule>
  </conditionalFormatting>
  <conditionalFormatting sqref="I34:I35">
    <cfRule type="cellIs" dxfId="5" priority="57" stopIfTrue="1" operator="equal">
      <formula>11</formula>
    </cfRule>
  </conditionalFormatting>
  <conditionalFormatting sqref="J22:J32">
    <cfRule type="cellIs" dxfId="4" priority="7" stopIfTrue="1" operator="equal">
      <formula>15</formula>
    </cfRule>
  </conditionalFormatting>
  <conditionalFormatting sqref="J34:J35">
    <cfRule type="cellIs" dxfId="3" priority="56" stopIfTrue="1" operator="equal">
      <formula>15</formula>
    </cfRule>
  </conditionalFormatting>
  <conditionalFormatting sqref="B61:H61">
    <cfRule type="expression" dxfId="2" priority="3" stopIfTrue="1">
      <formula>$J$22-14=0</formula>
    </cfRule>
  </conditionalFormatting>
  <conditionalFormatting sqref="F31">
    <cfRule type="expression" dxfId="1" priority="2" stopIfTrue="1">
      <formula>$F$31-H31=1</formula>
    </cfRule>
  </conditionalFormatting>
  <conditionalFormatting sqref="B62:H62">
    <cfRule type="expression" dxfId="0" priority="1" stopIfTrue="1">
      <formula>OR($F$32-$H$32=0,NOT($I$61))</formula>
    </cfRule>
  </conditionalFormatting>
  <pageMargins left="0.78740157480314965" right="0.59055118110236227" top="0.70866141732283472" bottom="0.70866141732283472" header="0.35433070866141736" footer="0.35433070866141736"/>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5" max="7" man="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21167</xdr:colOff>
                    <xdr:row>38</xdr:row>
                    <xdr:rowOff>29633</xdr:rowOff>
                  </from>
                  <to>
                    <xdr:col>7</xdr:col>
                    <xdr:colOff>135467</xdr:colOff>
                    <xdr:row>38</xdr:row>
                    <xdr:rowOff>237067</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21167</xdr:colOff>
                    <xdr:row>48</xdr:row>
                    <xdr:rowOff>29633</xdr:rowOff>
                  </from>
                  <to>
                    <xdr:col>7</xdr:col>
                    <xdr:colOff>135467</xdr:colOff>
                    <xdr:row>48</xdr:row>
                    <xdr:rowOff>237067</xdr:rowOff>
                  </to>
                </anchor>
              </controlPr>
            </control>
          </mc:Choice>
        </mc:AlternateContent>
        <mc:AlternateContent xmlns:mc="http://schemas.openxmlformats.org/markup-compatibility/2006">
          <mc:Choice Requires="x14">
            <control shapeId="2114" r:id="rId6" name="Drop Down 66">
              <controlPr locked="0" defaultSize="0" autoLine="0" autoPict="0">
                <anchor moveWithCells="1">
                  <from>
                    <xdr:col>1</xdr:col>
                    <xdr:colOff>21167</xdr:colOff>
                    <xdr:row>51</xdr:row>
                    <xdr:rowOff>29633</xdr:rowOff>
                  </from>
                  <to>
                    <xdr:col>7</xdr:col>
                    <xdr:colOff>135467</xdr:colOff>
                    <xdr:row>51</xdr:row>
                    <xdr:rowOff>237067</xdr:rowOff>
                  </to>
                </anchor>
              </controlPr>
            </control>
          </mc:Choice>
        </mc:AlternateContent>
        <mc:AlternateContent xmlns:mc="http://schemas.openxmlformats.org/markup-compatibility/2006">
          <mc:Choice Requires="x14">
            <control shapeId="2115" r:id="rId7" name="Drop Down 67">
              <controlPr locked="0" defaultSize="0" autoLine="0" autoPict="0">
                <anchor moveWithCells="1">
                  <from>
                    <xdr:col>1</xdr:col>
                    <xdr:colOff>21167</xdr:colOff>
                    <xdr:row>53</xdr:row>
                    <xdr:rowOff>29633</xdr:rowOff>
                  </from>
                  <to>
                    <xdr:col>7</xdr:col>
                    <xdr:colOff>135467</xdr:colOff>
                    <xdr:row>53</xdr:row>
                    <xdr:rowOff>237067</xdr:rowOff>
                  </to>
                </anchor>
              </controlPr>
            </control>
          </mc:Choice>
        </mc:AlternateContent>
        <mc:AlternateContent xmlns:mc="http://schemas.openxmlformats.org/markup-compatibility/2006">
          <mc:Choice Requires="x14">
            <control shapeId="2118" r:id="rId8" name="Drop Down 70">
              <controlPr locked="0" defaultSize="0" autoLine="0" autoPict="0">
                <anchor moveWithCells="1">
                  <from>
                    <xdr:col>1</xdr:col>
                    <xdr:colOff>21167</xdr:colOff>
                    <xdr:row>49</xdr:row>
                    <xdr:rowOff>29633</xdr:rowOff>
                  </from>
                  <to>
                    <xdr:col>6</xdr:col>
                    <xdr:colOff>821267</xdr:colOff>
                    <xdr:row>49</xdr:row>
                    <xdr:rowOff>237067</xdr:rowOff>
                  </to>
                </anchor>
              </controlPr>
            </control>
          </mc:Choice>
        </mc:AlternateContent>
        <mc:AlternateContent xmlns:mc="http://schemas.openxmlformats.org/markup-compatibility/2006">
          <mc:Choice Requires="x14">
            <control shapeId="2121" r:id="rId9" name="Drop Down 73">
              <controlPr locked="0" defaultSize="0" autoLine="0" autoPict="0">
                <anchor moveWithCells="1">
                  <from>
                    <xdr:col>6</xdr:col>
                    <xdr:colOff>93133</xdr:colOff>
                    <xdr:row>16</xdr:row>
                    <xdr:rowOff>55033</xdr:rowOff>
                  </from>
                  <to>
                    <xdr:col>6</xdr:col>
                    <xdr:colOff>922867</xdr:colOff>
                    <xdr:row>16</xdr:row>
                    <xdr:rowOff>325967</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21167</xdr:colOff>
                    <xdr:row>55</xdr:row>
                    <xdr:rowOff>29633</xdr:rowOff>
                  </from>
                  <to>
                    <xdr:col>7</xdr:col>
                    <xdr:colOff>135467</xdr:colOff>
                    <xdr:row>55</xdr:row>
                    <xdr:rowOff>237067</xdr:rowOff>
                  </to>
                </anchor>
              </controlPr>
            </control>
          </mc:Choice>
        </mc:AlternateContent>
        <mc:AlternateContent xmlns:mc="http://schemas.openxmlformats.org/markup-compatibility/2006">
          <mc:Choice Requires="x14">
            <control shapeId="2128" r:id="rId11" name="Drop Down 80">
              <controlPr locked="0" defaultSize="0" autoLine="0" autoPict="0">
                <anchor moveWithCells="1">
                  <from>
                    <xdr:col>1</xdr:col>
                    <xdr:colOff>21167</xdr:colOff>
                    <xdr:row>36</xdr:row>
                    <xdr:rowOff>29633</xdr:rowOff>
                  </from>
                  <to>
                    <xdr:col>7</xdr:col>
                    <xdr:colOff>135467</xdr:colOff>
                    <xdr:row>36</xdr:row>
                    <xdr:rowOff>237067</xdr:rowOff>
                  </to>
                </anchor>
              </controlPr>
            </control>
          </mc:Choice>
        </mc:AlternateContent>
        <mc:AlternateContent xmlns:mc="http://schemas.openxmlformats.org/markup-compatibility/2006">
          <mc:Choice Requires="x14">
            <control shapeId="2136" r:id="rId12" name="Drop Down 88">
              <controlPr locked="0" defaultSize="0" autoLine="0" autoPict="0">
                <anchor moveWithCells="1">
                  <from>
                    <xdr:col>1</xdr:col>
                    <xdr:colOff>8467</xdr:colOff>
                    <xdr:row>63</xdr:row>
                    <xdr:rowOff>8467</xdr:rowOff>
                  </from>
                  <to>
                    <xdr:col>2</xdr:col>
                    <xdr:colOff>440267</xdr:colOff>
                    <xdr:row>63</xdr:row>
                    <xdr:rowOff>220133</xdr:rowOff>
                  </to>
                </anchor>
              </controlPr>
            </control>
          </mc:Choice>
        </mc:AlternateContent>
        <mc:AlternateContent xmlns:mc="http://schemas.openxmlformats.org/markup-compatibility/2006">
          <mc:Choice Requires="x14">
            <control shapeId="2137" r:id="rId13" name="Drop Down 89">
              <controlPr locked="0" defaultSize="0" autoLine="0" autoPict="0">
                <anchor moveWithCells="1">
                  <from>
                    <xdr:col>1</xdr:col>
                    <xdr:colOff>8467</xdr:colOff>
                    <xdr:row>65</xdr:row>
                    <xdr:rowOff>8467</xdr:rowOff>
                  </from>
                  <to>
                    <xdr:col>7</xdr:col>
                    <xdr:colOff>97367</xdr:colOff>
                    <xdr:row>65</xdr:row>
                    <xdr:rowOff>220133</xdr:rowOff>
                  </to>
                </anchor>
              </controlPr>
            </control>
          </mc:Choice>
        </mc:AlternateContent>
        <mc:AlternateContent xmlns:mc="http://schemas.openxmlformats.org/markup-compatibility/2006">
          <mc:Choice Requires="x14">
            <control shapeId="2138" r:id="rId14" name="Drop Down 90">
              <controlPr locked="0" defaultSize="0" autoLine="0" autoPict="0">
                <anchor moveWithCells="1">
                  <from>
                    <xdr:col>1</xdr:col>
                    <xdr:colOff>21167</xdr:colOff>
                    <xdr:row>67</xdr:row>
                    <xdr:rowOff>0</xdr:rowOff>
                  </from>
                  <to>
                    <xdr:col>7</xdr:col>
                    <xdr:colOff>97367</xdr:colOff>
                    <xdr:row>67</xdr:row>
                    <xdr:rowOff>211667</xdr:rowOff>
                  </to>
                </anchor>
              </controlPr>
            </control>
          </mc:Choice>
        </mc:AlternateContent>
        <mc:AlternateContent xmlns:mc="http://schemas.openxmlformats.org/markup-compatibility/2006">
          <mc:Choice Requires="x14">
            <control shapeId="2139" r:id="rId15" name="Drop Down 91">
              <controlPr locked="0" defaultSize="0" autoLine="0" autoPict="0">
                <anchor moveWithCells="1">
                  <from>
                    <xdr:col>1</xdr:col>
                    <xdr:colOff>8467</xdr:colOff>
                    <xdr:row>68</xdr:row>
                    <xdr:rowOff>21167</xdr:rowOff>
                  </from>
                  <to>
                    <xdr:col>7</xdr:col>
                    <xdr:colOff>97367</xdr:colOff>
                    <xdr:row>68</xdr:row>
                    <xdr:rowOff>220133</xdr:rowOff>
                  </to>
                </anchor>
              </controlPr>
            </control>
          </mc:Choice>
        </mc:AlternateContent>
        <mc:AlternateContent xmlns:mc="http://schemas.openxmlformats.org/markup-compatibility/2006">
          <mc:Choice Requires="x14">
            <control shapeId="2140" r:id="rId16" name="Drop Down 92">
              <controlPr locked="0" defaultSize="0" autoLine="0" autoPict="0">
                <anchor moveWithCells="1">
                  <from>
                    <xdr:col>1</xdr:col>
                    <xdr:colOff>8467</xdr:colOff>
                    <xdr:row>70</xdr:row>
                    <xdr:rowOff>8467</xdr:rowOff>
                  </from>
                  <to>
                    <xdr:col>7</xdr:col>
                    <xdr:colOff>97367</xdr:colOff>
                    <xdr:row>70</xdr:row>
                    <xdr:rowOff>220133</xdr:rowOff>
                  </to>
                </anchor>
              </controlPr>
            </control>
          </mc:Choice>
        </mc:AlternateContent>
        <mc:AlternateContent xmlns:mc="http://schemas.openxmlformats.org/markup-compatibility/2006">
          <mc:Choice Requires="x14">
            <control shapeId="2141" r:id="rId17" name="Drop Down 93">
              <controlPr locked="0" defaultSize="0" autoLine="0" autoPict="0">
                <anchor moveWithCells="1">
                  <from>
                    <xdr:col>1</xdr:col>
                    <xdr:colOff>8467</xdr:colOff>
                    <xdr:row>72</xdr:row>
                    <xdr:rowOff>0</xdr:rowOff>
                  </from>
                  <to>
                    <xdr:col>7</xdr:col>
                    <xdr:colOff>97367</xdr:colOff>
                    <xdr:row>72</xdr:row>
                    <xdr:rowOff>211667</xdr:rowOff>
                  </to>
                </anchor>
              </controlPr>
            </control>
          </mc:Choice>
        </mc:AlternateContent>
        <mc:AlternateContent xmlns:mc="http://schemas.openxmlformats.org/markup-compatibility/2006">
          <mc:Choice Requires="x14">
            <control shapeId="2142" r:id="rId18" name="Drop Down 94">
              <controlPr locked="0" defaultSize="0" autoLine="0" autoPict="0">
                <anchor moveWithCells="1">
                  <from>
                    <xdr:col>1</xdr:col>
                    <xdr:colOff>8467</xdr:colOff>
                    <xdr:row>74</xdr:row>
                    <xdr:rowOff>8467</xdr:rowOff>
                  </from>
                  <to>
                    <xdr:col>7</xdr:col>
                    <xdr:colOff>97367</xdr:colOff>
                    <xdr:row>74</xdr:row>
                    <xdr:rowOff>220133</xdr:rowOff>
                  </to>
                </anchor>
              </controlPr>
            </control>
          </mc:Choice>
        </mc:AlternateContent>
        <mc:AlternateContent xmlns:mc="http://schemas.openxmlformats.org/markup-compatibility/2006">
          <mc:Choice Requires="x14">
            <control shapeId="2143" r:id="rId19" name="Drop Down 95">
              <controlPr locked="0" defaultSize="0" autoLine="0" autoPict="0">
                <anchor moveWithCells="1">
                  <from>
                    <xdr:col>1</xdr:col>
                    <xdr:colOff>21167</xdr:colOff>
                    <xdr:row>40</xdr:row>
                    <xdr:rowOff>29633</xdr:rowOff>
                  </from>
                  <to>
                    <xdr:col>7</xdr:col>
                    <xdr:colOff>135467</xdr:colOff>
                    <xdr:row>40</xdr:row>
                    <xdr:rowOff>237067</xdr:rowOff>
                  </to>
                </anchor>
              </controlPr>
            </control>
          </mc:Choice>
        </mc:AlternateContent>
        <mc:AlternateContent xmlns:mc="http://schemas.openxmlformats.org/markup-compatibility/2006">
          <mc:Choice Requires="x14">
            <control shapeId="2144" r:id="rId20" name="Drop Down 96">
              <controlPr locked="0" defaultSize="0" autoLine="0" autoPict="0">
                <anchor moveWithCells="1">
                  <from>
                    <xdr:col>1</xdr:col>
                    <xdr:colOff>21167</xdr:colOff>
                    <xdr:row>42</xdr:row>
                    <xdr:rowOff>29633</xdr:rowOff>
                  </from>
                  <to>
                    <xdr:col>7</xdr:col>
                    <xdr:colOff>135467</xdr:colOff>
                    <xdr:row>42</xdr:row>
                    <xdr:rowOff>237067</xdr:rowOff>
                  </to>
                </anchor>
              </controlPr>
            </control>
          </mc:Choice>
        </mc:AlternateContent>
        <mc:AlternateContent xmlns:mc="http://schemas.openxmlformats.org/markup-compatibility/2006">
          <mc:Choice Requires="x14">
            <control shapeId="2145" r:id="rId21" name="Drop Down 97">
              <controlPr locked="0" defaultSize="0" autoLine="0" autoPict="0">
                <anchor moveWithCells="1">
                  <from>
                    <xdr:col>1</xdr:col>
                    <xdr:colOff>21167</xdr:colOff>
                    <xdr:row>44</xdr:row>
                    <xdr:rowOff>29633</xdr:rowOff>
                  </from>
                  <to>
                    <xdr:col>7</xdr:col>
                    <xdr:colOff>135467</xdr:colOff>
                    <xdr:row>44</xdr:row>
                    <xdr:rowOff>237067</xdr:rowOff>
                  </to>
                </anchor>
              </controlPr>
            </control>
          </mc:Choice>
        </mc:AlternateContent>
        <mc:AlternateContent xmlns:mc="http://schemas.openxmlformats.org/markup-compatibility/2006">
          <mc:Choice Requires="x14">
            <control shapeId="2146" r:id="rId22" name="Drop Down 98">
              <controlPr locked="0" defaultSize="0" autoLine="0" autoPict="0">
                <anchor moveWithCells="1">
                  <from>
                    <xdr:col>1</xdr:col>
                    <xdr:colOff>21167</xdr:colOff>
                    <xdr:row>46</xdr:row>
                    <xdr:rowOff>29633</xdr:rowOff>
                  </from>
                  <to>
                    <xdr:col>7</xdr:col>
                    <xdr:colOff>135467</xdr:colOff>
                    <xdr:row>46</xdr:row>
                    <xdr:rowOff>237067</xdr:rowOff>
                  </to>
                </anchor>
              </controlPr>
            </control>
          </mc:Choice>
        </mc:AlternateContent>
        <mc:AlternateContent xmlns:mc="http://schemas.openxmlformats.org/markup-compatibility/2006">
          <mc:Choice Requires="x14">
            <control shapeId="2147" r:id="rId23" name="Drop Down 99">
              <controlPr locked="0" defaultSize="0" autoLine="0" autoPict="0">
                <anchor moveWithCells="1">
                  <from>
                    <xdr:col>1</xdr:col>
                    <xdr:colOff>21167</xdr:colOff>
                    <xdr:row>58</xdr:row>
                    <xdr:rowOff>29633</xdr:rowOff>
                  </from>
                  <to>
                    <xdr:col>7</xdr:col>
                    <xdr:colOff>135467</xdr:colOff>
                    <xdr:row>58</xdr:row>
                    <xdr:rowOff>237067</xdr:rowOff>
                  </to>
                </anchor>
              </controlPr>
            </control>
          </mc:Choice>
        </mc:AlternateContent>
        <mc:AlternateContent xmlns:mc="http://schemas.openxmlformats.org/markup-compatibility/2006">
          <mc:Choice Requires="x14">
            <control shapeId="2148" r:id="rId24" name="Drop Down 100">
              <controlPr locked="0" defaultSize="0" autoLine="0" autoPict="0">
                <anchor moveWithCells="1">
                  <from>
                    <xdr:col>1</xdr:col>
                    <xdr:colOff>21167</xdr:colOff>
                    <xdr:row>60</xdr:row>
                    <xdr:rowOff>29633</xdr:rowOff>
                  </from>
                  <to>
                    <xdr:col>7</xdr:col>
                    <xdr:colOff>135467</xdr:colOff>
                    <xdr:row>60</xdr:row>
                    <xdr:rowOff>237067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Erucasäure</vt:lpstr>
      <vt:lpstr>Asche</vt:lpstr>
      <vt:lpstr>Elemente</vt:lpstr>
      <vt:lpstr>Fett</vt:lpstr>
      <vt:lpstr>Wasser</vt:lpstr>
      <vt:lpstr>Rohprotein</vt:lpstr>
      <vt:lpstr>GluFruSac</vt:lpstr>
      <vt:lpstr>Gesamtsäure</vt:lpstr>
      <vt:lpstr>Kochsalz</vt:lpstr>
      <vt:lpstr>Allylsenföl</vt:lpstr>
      <vt:lpstr>Schwefeldioxid</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2023-11-12T14:29:54Z</cp:lastPrinted>
  <dcterms:created xsi:type="dcterms:W3CDTF">2005-02-14T18:41:01Z</dcterms:created>
  <dcterms:modified xsi:type="dcterms:W3CDTF">2023-11-12T15:02:35Z</dcterms:modified>
</cp:coreProperties>
</file>