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codeName="DieseArbeitsmappe"/>
  <mc:AlternateContent xmlns:mc="http://schemas.openxmlformats.org/markup-compatibility/2006">
    <mc:Choice Requires="x15">
      <x15ac:absPath xmlns:x15ac="http://schemas.microsoft.com/office/spreadsheetml/2010/11/ac" url="C:\Daten\internet\html\xls\2023\"/>
    </mc:Choice>
  </mc:AlternateContent>
  <xr:revisionPtr revIDLastSave="0" documentId="8_{3DFF139F-F68A-404F-832C-250C7048C0A6}" xr6:coauthVersionLast="47" xr6:coauthVersionMax="47" xr10:uidLastSave="{00000000-0000-0000-0000-000000000000}"/>
  <workbookProtection workbookAlgorithmName="SHA-512" workbookHashValue="izeaFnI8NqMJOPKKHMxayMCv0kfM5IpbFQc8/FX7S16Mcg7R7tOxI1NOHza22N/J8inL03OtvHhGTa54lnQcrQ==" workbookSaltValue="sCnGdT0fY/88FlFibm6X4g==" workbookSpinCount="100000" lockStructure="1"/>
  <bookViews>
    <workbookView xWindow="-93" yWindow="-93" windowWidth="25786" windowHeight="13986" activeTab="6" xr2:uid="{00000000-000D-0000-FFFF-FFFF00000000}"/>
  </bookViews>
  <sheets>
    <sheet name="Hints1" sheetId="51" r:id="rId1"/>
    <sheet name="Reporting" sheetId="52" r:id="rId2"/>
    <sheet name="Auswertung" sheetId="68" r:id="rId3"/>
    <sheet name="Datenübernahme" sheetId="69" r:id="rId4"/>
    <sheet name="Signifikanz" sheetId="70" r:id="rId5"/>
    <sheet name="Ausfüllhinweise" sheetId="71" r:id="rId6"/>
    <sheet name="Kontakt" sheetId="58" r:id="rId7"/>
    <sheet name="Teilnehmerdaten" sheetId="17" state="hidden" r:id="rId8"/>
    <sheet name="Ergebnisse" sheetId="5" r:id="rId9"/>
    <sheet name="Mitteilungen" sheetId="15" r:id="rId10"/>
    <sheet name="Weinsäure" sheetId="64" state="hidden" r:id="rId11"/>
    <sheet name="Sulfat" sheetId="66" state="hidden" r:id="rId12"/>
    <sheet name="LoeslichTrocken" sheetId="65" state="hidden" r:id="rId13"/>
    <sheet name="Dichte" sheetId="18" state="hidden" r:id="rId14"/>
    <sheet name="pH-Wert" sheetId="21" state="hidden" r:id="rId15"/>
    <sheet name="Gesamtsäure" sheetId="22" state="hidden" r:id="rId16"/>
    <sheet name="Glucose" sheetId="24" state="hidden" r:id="rId17"/>
    <sheet name="Fructose" sheetId="25" state="hidden" r:id="rId18"/>
    <sheet name="Saccharose" sheetId="23" state="hidden" r:id="rId19"/>
    <sheet name="Asche" sheetId="27" state="hidden" r:id="rId20"/>
    <sheet name="Elemente" sheetId="30" state="hidden" r:id="rId21"/>
    <sheet name="Phosphat" sheetId="32" state="hidden" r:id="rId22"/>
    <sheet name="Aepfelsäure" sheetId="50" state="hidden" r:id="rId23"/>
    <sheet name="Ascorbinsäure" sheetId="63" state="hidden" r:id="rId24"/>
    <sheet name="Citronensäure" sheetId="59" state="hidden" r:id="rId25"/>
    <sheet name="IsoCitronensäure" sheetId="26" state="hidden" r:id="rId26"/>
    <sheet name="Prolin" sheetId="49" state="hidden" r:id="rId27"/>
    <sheet name="Formolzahl" sheetId="61" state="hidden" r:id="rId28"/>
    <sheet name="HesperidinNaringin" sheetId="60" state="hidden" r:id="rId29"/>
    <sheet name="Sorbit" sheetId="48" state="hidden" r:id="rId30"/>
    <sheet name="Ethanol" sheetId="62" state="hidden" r:id="rId31"/>
  </sheets>
  <externalReferences>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s>
  <definedNames>
    <definedName name="_ftn1" localSheetId="2">Auswertung!$A$3</definedName>
    <definedName name="_ftn1" localSheetId="0">Hints1!#REF!</definedName>
    <definedName name="_ftn1" localSheetId="4">Signifikanz!#REF!</definedName>
    <definedName name="_ftnref1" localSheetId="2">Auswertung!#REF!</definedName>
    <definedName name="_ftnref1" localSheetId="0">Hints1!$A$3</definedName>
    <definedName name="_ftnref1" localSheetId="4">Signifikanz!#REF!</definedName>
    <definedName name="Daten" localSheetId="5">#REF!</definedName>
    <definedName name="Daten">#REF!</definedName>
    <definedName name="_xlnm.Print_Area" localSheetId="3">Datenübernahme!$A$1:$C$8</definedName>
    <definedName name="_xlnm.Print_Area" localSheetId="8">Ergebnisse!$A$1:$H$82</definedName>
    <definedName name="_xlnm.Print_Area" localSheetId="4">Signifikanz!$A$1:$C$10</definedName>
    <definedName name="MBlei" localSheetId="5">#REF!</definedName>
    <definedName name="MBlei">#REF!</definedName>
    <definedName name="OLE_LINK1" localSheetId="5">Ausfüllhinweise!$A$20</definedName>
    <definedName name="OLE_LINK1" localSheetId="1">Reporting!$A$14</definedName>
    <definedName name="OLE_LINK2" localSheetId="1">Reporting!$J$7</definedName>
    <definedName name="Parameter2" localSheetId="5">#REF!</definedName>
    <definedName name="Parameter2" localSheetId="30">#REF!</definedName>
    <definedName name="Parameter2" localSheetId="6">#REF!</definedName>
    <definedName name="Parameter2" localSheetId="12">#REF!</definedName>
    <definedName name="Parameter2">'pH-Wert'!$B$3:$B$18</definedName>
    <definedName name="Parameter2alt" localSheetId="5">#REF!</definedName>
    <definedName name="Parameter2alt">#REF!</definedName>
    <definedName name="test" localSheetId="5">[9]Parameter2!$B$3:$B$18</definedName>
    <definedName name="test" localSheetId="2">[7]Parameter2!$B$3:$B$18</definedName>
    <definedName name="test" localSheetId="30">[2]Parameter2!$B$3:$B$18</definedName>
    <definedName name="test" localSheetId="6">[4]Parameter2!$B$3:$B$18</definedName>
    <definedName name="test" localSheetId="12">[5]Parameter2!$B$3:$B$18</definedName>
    <definedName name="test" localSheetId="1">[1]Parameter2!$B$3:$B$18</definedName>
    <definedName name="test" localSheetId="11">[1]Parameter2!$B$3:$B$18</definedName>
    <definedName name="test" localSheetId="10">[1]Parameter2!$B$3:$B$18</definedName>
    <definedName name="test">[6]Parameter2!$B$3:$B$18</definedName>
    <definedName name="test1" localSheetId="5">[10]Parameter2!$B$3:$B$18</definedName>
    <definedName name="test1">[3]Parameter2!$B$3:$B$18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3" i="17" l="1"/>
  <c r="C33" i="17"/>
  <c r="H37" i="5"/>
  <c r="F37" i="5"/>
  <c r="I81" i="5" s="1"/>
  <c r="H32" i="5"/>
  <c r="F32" i="5"/>
  <c r="I71" i="5"/>
  <c r="A82" i="5" l="1"/>
  <c r="A14" i="5"/>
  <c r="A13" i="5"/>
  <c r="F4" i="5"/>
  <c r="B32" i="17"/>
  <c r="C32" i="17"/>
  <c r="C14" i="17"/>
  <c r="C15" i="17"/>
  <c r="B16" i="17"/>
  <c r="C16" i="17"/>
  <c r="C17" i="17"/>
  <c r="C18" i="17"/>
  <c r="B19" i="17"/>
  <c r="C19" i="17"/>
  <c r="B20" i="17"/>
  <c r="C20" i="17"/>
  <c r="B21" i="17"/>
  <c r="C21" i="17"/>
  <c r="B22" i="17"/>
  <c r="C22" i="17"/>
  <c r="B23" i="17"/>
  <c r="C23" i="17"/>
  <c r="B24" i="17"/>
  <c r="C24" i="17"/>
  <c r="B25" i="17"/>
  <c r="C25" i="17"/>
  <c r="B26" i="17"/>
  <c r="C26" i="17"/>
  <c r="B27" i="17"/>
  <c r="C27" i="17"/>
  <c r="B28" i="17"/>
  <c r="C28" i="17"/>
  <c r="B29" i="17"/>
  <c r="C29" i="17"/>
  <c r="B30" i="17"/>
  <c r="C30" i="17"/>
  <c r="B31" i="17"/>
  <c r="C31" i="17"/>
  <c r="F25" i="5"/>
  <c r="B11" i="17"/>
  <c r="B10" i="17"/>
  <c r="F5" i="5"/>
  <c r="I56" i="5" l="1"/>
  <c r="F33" i="5"/>
  <c r="I73" i="5" s="1"/>
  <c r="B6" i="17"/>
  <c r="C13" i="17"/>
  <c r="B13" i="17"/>
  <c r="F17" i="5"/>
  <c r="I40" i="5" s="1"/>
  <c r="C1" i="66"/>
  <c r="C1" i="65"/>
  <c r="H17" i="5" s="1"/>
  <c r="C1" i="64"/>
  <c r="A40" i="5"/>
  <c r="F30" i="5"/>
  <c r="I67" i="5" s="1"/>
  <c r="C1" i="63"/>
  <c r="H33" i="5" s="1"/>
  <c r="F36" i="5"/>
  <c r="I79" i="5" s="1"/>
  <c r="C1" i="62"/>
  <c r="H36" i="5" s="1"/>
  <c r="F28" i="5"/>
  <c r="I63" i="5" s="1"/>
  <c r="F27" i="5"/>
  <c r="I60" i="5" s="1"/>
  <c r="F26" i="5"/>
  <c r="I58" i="5" s="1"/>
  <c r="C1" i="27"/>
  <c r="H24" i="5" s="1"/>
  <c r="C1" i="50"/>
  <c r="H30" i="5" s="1"/>
  <c r="C1" i="59"/>
  <c r="H31" i="5" s="1"/>
  <c r="C1" i="18"/>
  <c r="H18" i="5" s="1"/>
  <c r="A18" i="5"/>
  <c r="F18" i="5"/>
  <c r="I42" i="5" s="1"/>
  <c r="A19" i="5"/>
  <c r="F19" i="5"/>
  <c r="I44" i="5" s="1"/>
  <c r="F20" i="5"/>
  <c r="I46" i="5" s="1"/>
  <c r="A21" i="5"/>
  <c r="B17" i="17" s="1"/>
  <c r="F21" i="5"/>
  <c r="I48" i="5" s="1"/>
  <c r="A22" i="5"/>
  <c r="F22" i="5"/>
  <c r="I50" i="5" s="1"/>
  <c r="F23" i="5"/>
  <c r="I52" i="5" s="1"/>
  <c r="F24" i="5"/>
  <c r="F29" i="5"/>
  <c r="I65" i="5" s="1"/>
  <c r="F31" i="5"/>
  <c r="I69" i="5" s="1"/>
  <c r="F34" i="5"/>
  <c r="I75" i="5" s="1"/>
  <c r="F35" i="5"/>
  <c r="I77" i="5" s="1"/>
  <c r="A52" i="5"/>
  <c r="A54" i="5"/>
  <c r="A58" i="5"/>
  <c r="A60" i="5"/>
  <c r="A63" i="5"/>
  <c r="C1" i="61"/>
  <c r="H35" i="5" s="1"/>
  <c r="C1" i="25"/>
  <c r="H22" i="5" s="1"/>
  <c r="C1" i="22"/>
  <c r="H20" i="5" s="1"/>
  <c r="C1" i="24"/>
  <c r="H21" i="5" s="1"/>
  <c r="C1" i="60"/>
  <c r="C1" i="26"/>
  <c r="C1" i="30"/>
  <c r="H26" i="5" s="1"/>
  <c r="B16" i="58"/>
  <c r="B17" i="58"/>
  <c r="B18" i="58"/>
  <c r="B19" i="58"/>
  <c r="H1" i="15"/>
  <c r="C1" i="32"/>
  <c r="H29" i="5" s="1"/>
  <c r="C1" i="21"/>
  <c r="H19" i="5" s="1"/>
  <c r="C1" i="49"/>
  <c r="H34" i="5" s="1"/>
  <c r="C1" i="23"/>
  <c r="H23" i="5" s="1"/>
  <c r="C1" i="48"/>
  <c r="B1" i="17"/>
  <c r="B2" i="17"/>
  <c r="B4" i="17"/>
  <c r="D5" i="17"/>
  <c r="D8" i="17" s="1"/>
  <c r="B5" i="17" s="1"/>
  <c r="B7" i="17"/>
  <c r="A44" i="5" l="1"/>
  <c r="B15" i="17"/>
  <c r="A42" i="5"/>
  <c r="B14" i="17"/>
  <c r="H25" i="5"/>
  <c r="A57" i="5" s="1"/>
  <c r="H27" i="5"/>
  <c r="H28" i="5"/>
  <c r="A64" i="5" s="1"/>
  <c r="A50" i="5"/>
  <c r="B18" i="17"/>
  <c r="A74" i="5"/>
  <c r="A72" i="5"/>
  <c r="A70" i="5"/>
  <c r="A78" i="5"/>
  <c r="A66" i="5"/>
  <c r="A48" i="5"/>
  <c r="A45" i="5"/>
  <c r="A43" i="5"/>
  <c r="A80" i="5"/>
  <c r="A68" i="5"/>
  <c r="A59" i="5"/>
  <c r="A61" i="5"/>
  <c r="A47" i="5"/>
  <c r="A49" i="5"/>
  <c r="A51" i="5"/>
  <c r="I54" i="5"/>
  <c r="A55" i="5" s="1"/>
  <c r="A41" i="5"/>
  <c r="A76" i="5"/>
  <c r="A53"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B13" authorId="0" shapeId="0" xr:uid="{00000000-0006-0000-0000-000001000000}">
      <text>
        <r>
          <rPr>
            <b/>
            <sz val="8"/>
            <color indexed="81"/>
            <rFont val="Tahoma"/>
            <family val="2"/>
          </rPr>
          <t>LVU:</t>
        </r>
        <r>
          <rPr>
            <sz val="8"/>
            <color indexed="81"/>
            <rFont val="Tahoma"/>
            <family val="2"/>
          </rPr>
          <t xml:space="preserve">
Bitte beachten Sie, dass  Tabellen-kalkulationen Nullen an letzter Stelle hinter dem Komma nicht darstellen. Die Zahl "7,80" wird daher als "7,8" dargestellt.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B9" authorId="0" shapeId="0" xr:uid="{DBCBCE6F-9A35-4E96-AF2F-59C5F6F810F3}">
      <text>
        <r>
          <rPr>
            <b/>
            <sz val="8"/>
            <color indexed="81"/>
            <rFont val="Tahoma"/>
            <family val="2"/>
          </rPr>
          <t>LVU:</t>
        </r>
        <r>
          <rPr>
            <sz val="8"/>
            <color indexed="81"/>
            <rFont val="Tahoma"/>
            <family val="2"/>
          </rPr>
          <t xml:space="preserve">
Bitte beachten Sie, dass  Tabellen-kalkulationen Nullen an letzter Stelle hinter dem Komma nicht darstellen. Die Zahl "7,80" wird daher als "7,8" dargestellt.</t>
        </r>
      </text>
    </comment>
    <comment ref="B11" authorId="0" shapeId="0" xr:uid="{33008AFC-1C23-4719-9413-FB9364751C6D}">
      <text>
        <r>
          <rPr>
            <b/>
            <sz val="8"/>
            <color indexed="81"/>
            <rFont val="Tahoma"/>
            <family val="2"/>
          </rPr>
          <t>LVU:</t>
        </r>
        <r>
          <rPr>
            <sz val="8"/>
            <color indexed="81"/>
            <rFont val="Tahoma"/>
            <family val="2"/>
          </rPr>
          <t xml:space="preserve">
Bitte beachten Sie, dass  Tabellen-kalkulationen Nullen an letzter Stelle hinter dem Komma nicht darstellen. Die Zahl "7,80" wird daher als "7,8" dargestellt.</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A15" authorId="0" shapeId="0" xr:uid="{00000000-0006-0000-0800-000003000000}">
      <text>
        <r>
          <rPr>
            <b/>
            <sz val="8"/>
            <color indexed="81"/>
            <rFont val="Tahoma"/>
            <family val="2"/>
          </rPr>
          <t>LVU:</t>
        </r>
        <r>
          <rPr>
            <sz val="8"/>
            <color indexed="81"/>
            <rFont val="Tahoma"/>
            <family val="2"/>
          </rPr>
          <t xml:space="preserve">
Falls Sie nach einer </t>
        </r>
        <r>
          <rPr>
            <b/>
            <sz val="8"/>
            <color indexed="81"/>
            <rFont val="Tahoma"/>
            <family val="2"/>
          </rPr>
          <t>erfolgreichen</t>
        </r>
        <r>
          <rPr>
            <sz val="8"/>
            <color indexed="81"/>
            <rFont val="Tahoma"/>
            <family val="2"/>
          </rPr>
          <t xml:space="preserve"> Übermittlung Ihrer Ergebnisse (Sie haben eine Auswertenummer erhalten) noch Fehler feststellen, können Sie bis zur Deadline jederzeit noch überarbeitete Ergebnisdateien einsenden.
Damit unser System Ihre Datei als Aktualisierung akzeptiert,  muss  zwingend "ja" bei Aktualisierung ausgewählt werden.
</t>
        </r>
        <r>
          <rPr>
            <b/>
            <sz val="8"/>
            <color indexed="81"/>
            <rFont val="Tahoma"/>
            <family val="2"/>
          </rPr>
          <t>Die überarbeitete Exceltabelle muss alle bei der Auswertung zu berücksichtigenden Einträge enthalten, da die ursprünglich von Ihnen gesendeten Daten vor der Aktualiserung vollständig gelöscht werden.</t>
        </r>
      </text>
    </comment>
  </commentList>
</comments>
</file>

<file path=xl/sharedStrings.xml><?xml version="1.0" encoding="utf-8"?>
<sst xmlns="http://schemas.openxmlformats.org/spreadsheetml/2006/main" count="739" uniqueCount="449">
  <si>
    <t>Parameter</t>
  </si>
  <si>
    <t>Einheit</t>
  </si>
  <si>
    <t>Postleitzahl</t>
  </si>
  <si>
    <t>ergebnisse@lvus.de</t>
  </si>
  <si>
    <t>Sonstiges</t>
  </si>
  <si>
    <t>Analysen-
gang 1</t>
  </si>
  <si>
    <t>Analysen-
gang 2</t>
  </si>
  <si>
    <t>Verfahren /
Literatur</t>
  </si>
  <si>
    <t>Einsendeadresse:</t>
  </si>
  <si>
    <t>Erläuterungen zur Weiterverarbeitung Ihrer Daten</t>
  </si>
  <si>
    <t>Kundennummer</t>
  </si>
  <si>
    <t>Produkt</t>
  </si>
  <si>
    <t>Jahrgang</t>
  </si>
  <si>
    <t>Update</t>
  </si>
  <si>
    <t>Parameterzahl</t>
  </si>
  <si>
    <t>Bestimmungen je Parameter</t>
  </si>
  <si>
    <t>Auswahl</t>
  </si>
  <si>
    <t>Umformung</t>
  </si>
  <si>
    <t>Nachfolgend können Sie uns ergänzende Hinweise geben oder wichtige Beobachtungen mitteilen.</t>
  </si>
  <si>
    <t>Parameter 1</t>
  </si>
  <si>
    <t>Parameter 2</t>
  </si>
  <si>
    <t>Parameter 3</t>
  </si>
  <si>
    <t>Diese Tabellen wurden so aufgebaut, dass die Daten automatisiert in unser Auswerteprogramm übernommen werden können. Die Tabellen dürfen daher keinesfalls im Aufbau verändert werden, da dann ein automatisiertes Auslesen der mitgeteilten Daten nicht mehr möglich wäre.</t>
  </si>
  <si>
    <t>Aus diesem Grund wurden die Tabellen gegen Veränderungen geschützt. Eingaben
oder auch die Auswahl von Eigenschaften sind nur an wenigen Stellen nötig. Diese Stellen sind gelb hinterlegt.</t>
  </si>
  <si>
    <t xml:space="preserve">Da das Ausführen von Macros eine potentielle Gefährdung von Computersystemen bedeuten kann, gehen wir davon aus, dass ausführbare Macros in zahlreichen Fällen von den entsprechenden System-Administratoren unterdrückt werden. Deshalb wurde auf die Verwendung von Macros bei der Erstellung der Tabellen zur Ergebniserfassung komplett verzichtet, obwohl damit ein  komfortableres Arbeiten möglich wäre. </t>
  </si>
  <si>
    <t>Beim Eingang Ihrer eMail wird diese von unserem System automatisch weiterverarbeitet, wobei einige Plausibilitäten (z.B. Vollständigkeit der Absenderangabe oder Kennzeichnung als Update bei erneuter Dateneinsendung) überprüft werden. Im Anschluss an diese Prüfung erhalten Sie automatisiert eine eMail-Antwort. Darin werden Sie darüber informiert, ob Ihre Daten prinzipiell weiterverarbeitet werden können oder ob benötigte Einträge fehlen und Sie Ihre Ergebnisse nach Ergänzung der fehlenden Angaben erneut einsenden sollen. Eine Prüfung auf Vollständigkeit von Ergebnisangaben (sind überhaupt Ergebnnisdaten vorhanden?) oder deren Angabe in den vorgegebenen Maßeinheiten wird zu diesem Zeitpunkt nicht vorgenommen.</t>
  </si>
  <si>
    <t>Sollten Sie noch vor dem Ende der Ergebnisannahme bemerken, dass in Ihrer Ergebnistabelle Fehler enthalten sind, so senden Sie einfach eine korrigierte Version an die Adresse ergebnisse@lvus.de. Kennzeichnen Sie in diesem Fall Ihre Tabelle als Aktualisierung, da ansonsten das System die Annahme der Daten zurückweist ("es sind ja bereits Daten von Ihnen vorhanden"). Ihre aktualiserte Ergebnistabelle muss vollständig ausgefüllt sein und insbesondere alle Ergebnisdaten der Vorversion enthalten, da bei einer Kennzeichung als Aktualiserung (Update) die zuvor eingesandte Ergebnistabelle durch die Aktualisierung vollständig ersetzt wird.</t>
  </si>
  <si>
    <t>Parameter 4</t>
  </si>
  <si>
    <t>Parameter 5</t>
  </si>
  <si>
    <t>Parameter 6</t>
  </si>
  <si>
    <t>Parameter 7</t>
  </si>
  <si>
    <t>Parameter 8</t>
  </si>
  <si>
    <t>Methode</t>
  </si>
  <si>
    <t>Bezeichnung des Analysenverfahrens</t>
  </si>
  <si>
    <t>Anzahl</t>
  </si>
  <si>
    <t>Modifikation</t>
  </si>
  <si>
    <t>x</t>
  </si>
  <si>
    <t>Beispielhafter Wert [mg/kg]</t>
  </si>
  <si>
    <t>Parameter 9</t>
  </si>
  <si>
    <t>pH-Wert</t>
  </si>
  <si>
    <t>ohne</t>
  </si>
  <si>
    <t>Relative Dichte 20°/20° C</t>
  </si>
  <si>
    <t>Titrierbare Gesamtsäure</t>
  </si>
  <si>
    <t>Saccharose, wasserfrei</t>
  </si>
  <si>
    <t>Glucose, wasserfrei</t>
  </si>
  <si>
    <t>Fructose, wasserfrei</t>
  </si>
  <si>
    <t>Asche</t>
  </si>
  <si>
    <t>Kalium</t>
  </si>
  <si>
    <t>Calcium</t>
  </si>
  <si>
    <t>Magnesium</t>
  </si>
  <si>
    <t>Teilnahmen</t>
  </si>
  <si>
    <t>g/L</t>
  </si>
  <si>
    <t>mg/L</t>
  </si>
  <si>
    <t>Phosphat</t>
  </si>
  <si>
    <t>Phosphat, berechnet als PO4</t>
  </si>
  <si>
    <t>Teilnahme</t>
  </si>
  <si>
    <t>Beschreibung der verwendeten Analysenverfahren (Teil 2)</t>
  </si>
  <si>
    <t>Beschreibung der verwendeten Analysenverfahren (Teil 1)</t>
  </si>
  <si>
    <t>Parameter 10</t>
  </si>
  <si>
    <t>Parameter 11</t>
  </si>
  <si>
    <t>Biegeschwinger</t>
  </si>
  <si>
    <t>Schweizerisches Lebensmittelbuch Kapitel 28 / 3.1.3</t>
  </si>
  <si>
    <t>IFU Nr. 1</t>
  </si>
  <si>
    <t>DIN EN 1131</t>
  </si>
  <si>
    <t>Hydrostatische Waage</t>
  </si>
  <si>
    <t>IFU Nr. 11</t>
  </si>
  <si>
    <t>Potentiometrisch</t>
  </si>
  <si>
    <t>Schweizerisches Lebensmittelbuch Kapitel  28A / 7.1</t>
  </si>
  <si>
    <t>IFU Nr. 3</t>
  </si>
  <si>
    <t>ICP-OES</t>
  </si>
  <si>
    <t>ICP-MS</t>
  </si>
  <si>
    <t>Flammenphotometrisch</t>
  </si>
  <si>
    <t>Komplexometrische Titration</t>
  </si>
  <si>
    <t>DIN 38406 Teil 13</t>
  </si>
  <si>
    <t>DIN EN ISO 7980 DEV</t>
  </si>
  <si>
    <t>IFU Nr. 33</t>
  </si>
  <si>
    <t>DIN EN ISO 11885</t>
  </si>
  <si>
    <t>Schweizerisches Lebensmittelbuch Kapitel 28A /8.1</t>
  </si>
  <si>
    <t>IFU Nr. 9</t>
  </si>
  <si>
    <t>DIN EN 1135</t>
  </si>
  <si>
    <t>IFU Nr. 35</t>
  </si>
  <si>
    <t>Photometrisch</t>
  </si>
  <si>
    <t>Photometrisch nach Anfärben mit Molybdat-Vanadat-Lösung</t>
  </si>
  <si>
    <t>Cerimetrisch</t>
  </si>
  <si>
    <t>Quarzschwinger-Dichtemessgerät</t>
  </si>
  <si>
    <t>§ 64 LFGB Nr. L 31.00-1</t>
  </si>
  <si>
    <t>§ 64 LFGB Nr. L 31.00-1, modifiziert</t>
  </si>
  <si>
    <t>§ 64 LFGB Nr. L 36.00-3, modifiziert</t>
  </si>
  <si>
    <t>§ 64 LFGB Nr. L 36.00-3a</t>
  </si>
  <si>
    <t>§ 64 LFGB Nr. L 31.00-4</t>
  </si>
  <si>
    <t>§ 64 LFGB Nr. L 31.00-4, modifiziert</t>
  </si>
  <si>
    <t>§ 64 LFGB Nr. L 06.00-4</t>
  </si>
  <si>
    <t>§ 64 LFGB Nr. L 06.00-4, modifiziert</t>
  </si>
  <si>
    <t>DIN EN 12630:1999</t>
  </si>
  <si>
    <t>§ 64 LFGB Nr. L 20.01/02-2</t>
  </si>
  <si>
    <t>§ 64 LFGB Nr. L 20.01/02-2, modifiziert</t>
  </si>
  <si>
    <t>§ 64 LFGB Nr. L 06.00-9</t>
  </si>
  <si>
    <t>§ 64 LFGB Nr. L 06.00-9, modifiziert</t>
  </si>
  <si>
    <t>Deadline</t>
  </si>
  <si>
    <t>Schweizerisches Lebensmittelbuch Kapitel 30A / 2.2</t>
  </si>
  <si>
    <t>Kontaktperson</t>
  </si>
  <si>
    <t>Contact person</t>
  </si>
  <si>
    <t>Name</t>
  </si>
  <si>
    <t>eMail</t>
  </si>
  <si>
    <t>eMail-Address</t>
  </si>
  <si>
    <t>Telefon (inklusive Vorwahl):</t>
  </si>
  <si>
    <t>telefone (including country and area code)</t>
  </si>
  <si>
    <t>Kunden-Nr. (Client-Nb.)</t>
  </si>
  <si>
    <t>Postleitzahl (ZIP-Code)</t>
  </si>
  <si>
    <t>interne Teilnahme:</t>
  </si>
  <si>
    <t>Ergebnisdatenblatt (Resultsheet)</t>
  </si>
  <si>
    <t>Annahmeschluss/Deadline:</t>
  </si>
  <si>
    <t>Signifikante
Stellen</t>
  </si>
  <si>
    <t>Examples for transmissions of results:</t>
  </si>
  <si>
    <t>It a test material the element "Mg" was quantified. You are asked to report 3 significant numbers. The following computational contents are determined:</t>
  </si>
  <si>
    <t>Computed Value [mg/kg]</t>
  </si>
  <si>
    <t>Transmission of result [mg/kg]</t>
  </si>
  <si>
    <t>Ergebnisangabe mit 3 signifikanten Ziffern [mg/kg]</t>
  </si>
  <si>
    <t>Nach Ende der Frist zur Ergebnisabgabe sind Korrekturen nur noch möglich, falls die Auswertung der Daten noch nicht erfolgt ist. Korrekturen von fehlerhaften Teilnehmerangaben werden nach der Auswertung und insbesondere nach Veröffentlichung des Protokolls nicht mehr durchgeführt.</t>
  </si>
  <si>
    <t>References to the result transmission and to the indication of result 
(Deadline see "Ergebnisse")</t>
  </si>
  <si>
    <t>§ 64 LFGB Nr. L 31.00-3 (DIN EN 12147:1997)</t>
  </si>
  <si>
    <t>§ 64 LFGB Nr. L 31.00-3 (DIN EN 12147:1997), modifiziert</t>
  </si>
  <si>
    <t>DIN EN12147:2000</t>
  </si>
  <si>
    <t>§ 64 LFGB Nr. L 00.00-72, modifiziert</t>
  </si>
  <si>
    <t>DIN EN 1132:1999</t>
  </si>
  <si>
    <t>§ 64 LFGB Nr. L 31.00-2 (DIN EN 1132:1994)</t>
  </si>
  <si>
    <t>§ 64 LFGB Nr. L 31.00-2 (DIN EN 1132:1994), modifiziert</t>
  </si>
  <si>
    <t>Enzymatisch nach r-biopharm / Roche, Einzelreagentien</t>
  </si>
  <si>
    <t>§ 64 LFGB Nr. L 31.00-10 (DIN EN 1134:1994)</t>
  </si>
  <si>
    <t>§ 64 LFGB Nr. L 31.00-10 (DIN EN 1134:1994), modifiziert</t>
  </si>
  <si>
    <t>DIN EN ISO 11885, modifiziert</t>
  </si>
  <si>
    <t>DIN 38406 E29</t>
  </si>
  <si>
    <t>FAAS mit CsCl-Zusatz; Ehylen/Luft</t>
  </si>
  <si>
    <t>§ 64 LFGB Nr. L 31.00-6 (DIN EN 1136:1994)</t>
  </si>
  <si>
    <t>§ 64 LFGB Nr. L 31.00-6 (DIN EN 1136:1994), modifiziert</t>
  </si>
  <si>
    <t>Hinweise zur Auswertung</t>
  </si>
  <si>
    <t>Zur Vermeidung zu „breiter“ Beurteilungszonen wird deshalb bei der Auswertung bei allen Parametern der Wert der Zielstandardabweichung auf maximal 22 % vom Wert des Medians beschränkt.</t>
  </si>
  <si>
    <t>Before analysing the samples, homogenize the samples again, please. After homogenisation You should analyse both samples with your standard procedures.</t>
  </si>
  <si>
    <t>Use this file for your result transmissions, please. Fill for this in the file yellow fields deposited out and send back the file afterwards by email to “ergebnisse@lvus.de”. It is important that for the clear allocation of the results to your laboratory in the table "Ergebnisse" (results) your client number and your postal zip code must be entered (both numbers only).</t>
  </si>
  <si>
    <r>
      <t>The result data must be given in in the units as described at every parameter. To the avoidance of deviations in the laboratory made roundness, You are asked with each parameter after the first number deviating from 0 to indicate still the listened further numbers (even if due to Your validating data this accuracy is not kept by your analysis procedure). ISO 13 528 4.6 recommends that individual measurement results schould not be rounded by more than s</t>
    </r>
    <r>
      <rPr>
        <i/>
        <vertAlign val="subscript"/>
        <sz val="11"/>
        <rFont val="Times New Roman"/>
        <family val="1"/>
      </rPr>
      <t>r</t>
    </r>
    <r>
      <rPr>
        <sz val="11"/>
        <rFont val="Times New Roman"/>
        <family val="1"/>
      </rPr>
      <t xml:space="preserve">/2. </t>
    </r>
  </si>
  <si>
    <t>eMail-Kontrolle:</t>
  </si>
  <si>
    <t>Ergebnis der Überprüfung:</t>
  </si>
  <si>
    <t>Schreiben Sie Ihre Daten in die gelb hinterlegten Felder. Geben Sie Ihre Ergebnisse in den aufgeführten Einheiten an.
Write your data into the yellow cells. Give your results in the units of column 2.</t>
  </si>
  <si>
    <t>Falls Sie einen Parameter nicht bearbeiten, lassen Sie die zugehörigen Ergebnisdatenfelder bitte leer.
If you are not analysing parameters in your laboratory do not write anything into the corresponding fields for the results.</t>
  </si>
  <si>
    <t>Zur Beschreibung des Analysenverfahrens verwenden Sie bitte die im unteren Teil dieses Datenblatts enthaltenen Auswahlfelder.
To describe your method use the Pulldown-menus following after the result area.</t>
  </si>
  <si>
    <t>§ 64 LFGB Nr. L 00.00-72</t>
  </si>
  <si>
    <t>HPLC, verschiedene Ausführungsformen</t>
  </si>
  <si>
    <t>Ionenchromatographie, verschiedene Ausführungsformen</t>
  </si>
  <si>
    <t>06</t>
  </si>
  <si>
    <t>AVV Kap. V.1 (Frank-Junge, Weinanalytik B.V.1) (pyknometrisch)</t>
  </si>
  <si>
    <t>Enzymatisch, Scil (PGI) Best. 1002782</t>
  </si>
  <si>
    <t>AAS-Bestimmung aus der Aschelösung</t>
  </si>
  <si>
    <t>Sollte ein Inhaltsstoff nicht bestimmbar sein, so teilen Sie uns bitte den Wert Ihrer Bestimmungsgrenze mit vorangestelltem "&lt; “ mit.
In cases you will not detect a parameter, report your limit of quantification with "&lt; " in front of the value.</t>
  </si>
  <si>
    <t>Mit abnehmenden Gehalten von Analyten in der Probe steigt die über die Horwitzfunktion
berechnete Zielstandardabweichung stark an. So beträgt z.B. die relative Standardabweichung
nach Horwitz 10 % bei einem Analytgehalt von 23 mg/kg und bereits 22,6 % bei einem Analytgehalt von 100 µg/kg.</t>
  </si>
  <si>
    <t xml:space="preserve">Zunächst werden alle mitgeteilten Laborergebnisse berücksichtigt und die darüber berechneten
statistischen Kenndaten für die Parameter aufgeführt. </t>
  </si>
  <si>
    <t>Zur Ermittlung der endgültigen statistischen Kenndaten werden bei allen in den Proben enthaltenen Wirkstoffe Zweitberechnungen durchgeführt. Bei diesen Zweitberechnungen bleiben generell die Ergebnisdaten von allen Laboratorien unberücksichtigt, deren Ergebnisse um mehr als 5 Zielstandardabweichungen (5 Z-Scores) vom Median des Analyten abweichen.</t>
  </si>
  <si>
    <r>
      <t xml:space="preserve">Darüber hinaus bleiben bei allen Parametern zusätzlich alle Ergebnisse unberücksichtigt, die um mehr als 50 % vom Median abweichen </t>
    </r>
    <r>
      <rPr>
        <b/>
        <sz val="11"/>
        <rFont val="Times New Roman"/>
        <family val="1"/>
      </rPr>
      <t>und bei denen gleichzeitig</t>
    </r>
    <r>
      <rPr>
        <sz val="11"/>
        <rFont val="Times New Roman"/>
        <family val="1"/>
      </rPr>
      <t xml:space="preserve"> der Betrag des Z-Score größer als 3 ist. Diese Regelung greift bei allen Parametern mit Analytgehalten unter 23 mg/kg.</t>
    </r>
  </si>
  <si>
    <t>check of the e-Mail address</t>
  </si>
  <si>
    <t>result of the control</t>
  </si>
  <si>
    <t>In einigen Fällen, z.B. bei Gehalten um 1 % oder 10 %, ist die Vorgabe gültiger Stellen schwierig: Die Ergebnisse „1,06% und 0,98% sind vergleichbar, nicht aber „1,1 %“ und „0,98%“. Die Angabe einer zusätzlichen gültigen Stelle beim Beispielwert 1,06 ist hier angebracht.</t>
  </si>
  <si>
    <t>Potentiometrisch bis pH 8,1</t>
  </si>
  <si>
    <t>Enzymatisch nach r-biopharm / Roche Nr. 10 716 260 035  (Saccharose, D-Glucose, D-Fructose)</t>
  </si>
  <si>
    <t>Enzymatisch nach r-biopharm / Roche Nr. 10 139 041 035 + PGF 127396 (Saccharose, D-Glucose, D-Fructose)</t>
  </si>
  <si>
    <t>SCIL-Testsatz Nr. 1247 (Saccharose, D-Glucose, D-Fructose)</t>
  </si>
  <si>
    <t>Enzymatisch nach r-biopharm/Roche Nr.10 139 041 035 +PGI 10 128 139 001 (Saccharose, D-Glucose, D-Fructose)</t>
  </si>
  <si>
    <t>Enzymatisch nach r-biopharm / Roche Nr. 10 139 106 035 (D-Glucose, D-Fructose)</t>
  </si>
  <si>
    <t>ja / yes</t>
  </si>
  <si>
    <t>nein / no</t>
  </si>
  <si>
    <t>Tabelle wurde bereits einmal erfolgreich gesendet, es handelt sich um eine Aktualisierung:
This table was sent at an earlier time, already. It is an update:</t>
  </si>
  <si>
    <t>SCIL-Testsatz Nr. 1245 (Glucose, Fructose)</t>
  </si>
  <si>
    <t>Klärung durch Tiefkühlung, Verdünnung mit Wasser, Bestimmung mit HPLC, RI-Detektor, MP:39mg/l Ca-Titriplex-Dihydrat, Säule:300x7,8, 10µm Ionexclusion Ca-Form</t>
  </si>
  <si>
    <t>Enzymatisch nach SCIL Nr. 1211</t>
  </si>
  <si>
    <t>AES</t>
  </si>
  <si>
    <t>Kapillareletrophorese</t>
  </si>
  <si>
    <t>L-Ascorbinsäure</t>
  </si>
  <si>
    <t>Hesperidin</t>
  </si>
  <si>
    <t>Parameter 12</t>
  </si>
  <si>
    <t>IFU Nr. 58</t>
  </si>
  <si>
    <t>§ 64 LFGB Nr. L 31.00-19</t>
  </si>
  <si>
    <t>§ 64 LFGB Nr. L 31.00-19, modifiziert</t>
  </si>
  <si>
    <t>Zentrifugation/Filtration/Klärung (ohne Anreicherung); HPLC (UV- oder DAD-Detektion)</t>
  </si>
  <si>
    <t>Zentrifugation/Filtration/Klärung (ohne Anreicherung); HPLC (MS-Detektion)</t>
  </si>
  <si>
    <t>Zentrifugation/Filtration/Klärung (mit Anreicherung); HPLC (UV- oder DAD-Detektion)</t>
  </si>
  <si>
    <t>Zentrifugation/Filtration/Klärung (mit Anreicherung); HPLC (MS-Detektion)</t>
  </si>
  <si>
    <t>§ 64 LFGB Nr. L 00.00-85 (DIN EN 14130)</t>
  </si>
  <si>
    <t>§ 64 LFGB Nr. L 00.00-85 (DIN EN 14130), modifiziert</t>
  </si>
  <si>
    <t>§ 64 LFGB Nr. L 26.04-2</t>
  </si>
  <si>
    <t>§ 64 LFGB Nr. L 26.04-2, modifiziert</t>
  </si>
  <si>
    <t>HPLC-Verfahren (diverse Detektoren)</t>
  </si>
  <si>
    <t>IFU Nr. 17a (HPLC-UV)</t>
  </si>
  <si>
    <t>Enzymatisch nach Roche / r-biopharm  Nr. 10 409 677 035</t>
  </si>
  <si>
    <t>Schweizerisches Lebensmittelbuch Kapitel 62</t>
  </si>
  <si>
    <t>Deutsch Lebensm Rundsch 84: 3 (1988)</t>
  </si>
  <si>
    <t>Polarographisch</t>
  </si>
  <si>
    <t>nach Spanyar, P. : Zeitsch. Lebensm. Unters. Forsch. 123 (1963)</t>
  </si>
  <si>
    <t>Enzymatische Oxidation und HPLC mit UV-Detektion</t>
  </si>
  <si>
    <t>Ultraschall-Extraktion mit heißem Wasser, Zugabe von Dithiothreitol</t>
  </si>
  <si>
    <t>Potentiometrisch (Dichlorphenolindophenolreaktion)</t>
  </si>
  <si>
    <t>Geben Sie Ihre Ergebnisse mit den in Spalte 3 aufgeführten signifikanten Stellen an. Beispiele hierzu sind in "Hinweise1" enthalten.
Report your results with in column 3 shown significant numbers (there are some examples in sheet "hints1" .</t>
  </si>
  <si>
    <t>§ 64 LFGB Nr. L 26.04-3</t>
  </si>
  <si>
    <t>TS 1728 ISO 1842</t>
  </si>
  <si>
    <t>Anton Paar DMA 4500 oder DMA 5000</t>
  </si>
  <si>
    <t>DIN EN 12148, auch modifiziert</t>
  </si>
  <si>
    <t>AOAC 940.26, 2002</t>
  </si>
  <si>
    <t>SCIL-Test EnzytecTM fluid Glucose/Fructose (Ref. 5160)</t>
  </si>
  <si>
    <t>SCIL-Test EnzytecTM fluid Saccharose (Gesamtglucose) (Ref. 5180)</t>
  </si>
  <si>
    <t>IFU Nr. 55</t>
  </si>
  <si>
    <t>IFU Nr. 56</t>
  </si>
  <si>
    <t>DIN EN ISO 11885 / ISO 17294-2</t>
  </si>
  <si>
    <t>AOAC 966.16, 2000</t>
  </si>
  <si>
    <t>AOAC 995.11, 2002</t>
  </si>
  <si>
    <t>Titration nach IFU Nr. 17 (1964)</t>
  </si>
  <si>
    <t>Erbslöh VC Test</t>
  </si>
  <si>
    <t>Sorbit</t>
  </si>
  <si>
    <t>Enzymatisch nach r-biopharm / Roche Nr. 10 670 057 035</t>
  </si>
  <si>
    <t>HPLC</t>
  </si>
  <si>
    <t>IFU Nr. 62</t>
  </si>
  <si>
    <t>Ionenaustauschchromatographie mit amperometrischer Detektion</t>
  </si>
  <si>
    <t>enzymatisch nach r-biopharm / Roche, Einzelreagentien</t>
  </si>
  <si>
    <t>Aus der Asche nach § 64 LFGB Nr. L 03.00-17</t>
  </si>
  <si>
    <t>FAAS mit CsCl-Zusatz; Acetylen/Luft</t>
  </si>
  <si>
    <t>§ 64 LFGB Nr. L 31.00-13 (DIN EN 1140: 1994)</t>
  </si>
  <si>
    <t>§ 64 LFGB Nr. L 31.00-13 (DIN EN 1140: 1994), modifiziert</t>
  </si>
  <si>
    <t>DAB 10 Grundlieferung 1991</t>
  </si>
  <si>
    <t>§ 64 LFGB Nr. L 01.00-28 (aräometrische Dichte Bestimmung)</t>
  </si>
  <si>
    <t>§ 64 LFGB Nr. L 31.00-12 (DIN EN 1140: 1994)</t>
  </si>
  <si>
    <t>§ 64 LFGB Nr. L 31.00-12 (DIN EN 1140: 1994), modifiziert</t>
  </si>
  <si>
    <t>ICP-AES</t>
  </si>
  <si>
    <t>Cerimetrisch aus der Asche</t>
  </si>
  <si>
    <t>ICP MS aus Aschelösung</t>
  </si>
  <si>
    <t>ICP-MS aus der Asche</t>
  </si>
  <si>
    <t>§ 64 LFGB L 07.00-56</t>
  </si>
  <si>
    <t>Mittels Spindeln</t>
  </si>
  <si>
    <t>MEBAK III, 4. Aufl., 2002, 2.14</t>
  </si>
  <si>
    <t>VDLUVA VI C 10.2</t>
  </si>
  <si>
    <t>Beispiel für die Eingabe von 2 eMail-Adressen:
Example how to type in 2 different e-mail addresses:</t>
  </si>
  <si>
    <t>info@lvus.de; ergebnisse@lvus.de</t>
  </si>
  <si>
    <t>Methode 10.6 der Richtlinie zur Füllmengenprüfung von Fertigpackungen und Prüfung von Maßbehältnissen durch die zuständige Behörde (RFP) der Eichbehörden der Länder</t>
  </si>
  <si>
    <t>Titration bis pH 8.1 (visueller Indikator)</t>
  </si>
  <si>
    <t>Oxymierung, Sylilierung, Messung mittels GC-FID</t>
  </si>
  <si>
    <t>Veraschen bei 550 °C</t>
  </si>
  <si>
    <t>DIN EN 15510, mod.</t>
  </si>
  <si>
    <t>ICP-AES nach Aufschluss</t>
  </si>
  <si>
    <t>DIN EN 15510, modifiziert</t>
  </si>
  <si>
    <t>SCIL-Test EnzytecTM fluid Glucose (Ref. 5140)</t>
  </si>
  <si>
    <t>SCIL-Test EnzytecTM fluid Fructose (Ref. 5120)</t>
  </si>
  <si>
    <t>Citronensäure</t>
  </si>
  <si>
    <t>Fruchtsaft (fruit juice)</t>
  </si>
  <si>
    <t>Citronensäure, wasserfrei</t>
  </si>
  <si>
    <t>Isocitronensäure</t>
  </si>
  <si>
    <t>§ 64 LFGB Nr. L 26.11.03-5 (enzymatisches Verfahren)</t>
  </si>
  <si>
    <t>§ 64 LFGB Nr. L 26.11.03-5 (enzymatisches Verfahren), modifiziert</t>
  </si>
  <si>
    <t>Enzymatisch nach r-biopharm / Roche Nr.  10 139076 035</t>
  </si>
  <si>
    <t>Enzymatisch nach Scil-Testsatz Nr. 1241</t>
  </si>
  <si>
    <t>Ionenchromatographie (diverse Detektoren)</t>
  </si>
  <si>
    <t>§ 64 LFGB Nr. L 31.00-14 (enzymatisches Verfahren)</t>
  </si>
  <si>
    <t>§ 64 LFGB Nr. L 31.00-14 (enzymatisches Verfahren), modifiziert</t>
  </si>
  <si>
    <t>HPLC (diverse Detektoren)</t>
  </si>
  <si>
    <t>IFU Nr. 22</t>
  </si>
  <si>
    <t>§ 64 LFGB Nr. L 26.04-4 (enzymatisches Verfahren)</t>
  </si>
  <si>
    <t>§ 64 LFGB Nr. L 26.04-4 (enzymatisches Verfahren), modifiziert</t>
  </si>
  <si>
    <t>Enzymatisch (ohne nähere Angabe)</t>
  </si>
  <si>
    <t>Ionenchromatographie</t>
  </si>
  <si>
    <t>SCIL Testsatz</t>
  </si>
  <si>
    <t>IFU Nr. 54</t>
  </si>
  <si>
    <t>§ 64 LFGB Nr. L 31.00-9 (enzymatisches Verfahren)</t>
  </si>
  <si>
    <t>§ 64 LFGB Nr. L 31.00-9 (enzymatisches Verfahren), modifiziert</t>
  </si>
  <si>
    <t>Parameter 13</t>
  </si>
  <si>
    <t>Parameter 14</t>
  </si>
  <si>
    <t>Parameter 15</t>
  </si>
  <si>
    <t>Brix-Wert wird refraktomatrisch bestimmt. Dichte wird mittels Tabelle abgelesen.</t>
  </si>
  <si>
    <t>Schweizerisches Lebensmittelbuch Methode 728.1</t>
  </si>
  <si>
    <t>§ 64 LFGB Nr. L 26.11.03-4</t>
  </si>
  <si>
    <t>§ 64 LFGB Nr. L 26.11.03-4, modifiziert</t>
  </si>
  <si>
    <t>Titrierbare Gesamtsäure
als Citronensäure</t>
  </si>
  <si>
    <t>E. Schulte 2003, GC nach Oxymierung und Silylierung</t>
  </si>
  <si>
    <t>§ 64 LFGB Nr. L 40.00-7</t>
  </si>
  <si>
    <t>§ 64 LFGB Nr. L 40.00-7, modifiziert</t>
  </si>
  <si>
    <t>§ 64 LFGB Nr. L 00.00-144 (DIN EN 1134:1994), modifiziert</t>
  </si>
  <si>
    <t>Reduktion von MTT. Photometrische Bestimmung bei 578 nm.</t>
  </si>
  <si>
    <t>photometrisch nach Fujita-Ebihara</t>
  </si>
  <si>
    <t>Prolin</t>
  </si>
  <si>
    <t>Formolzahl</t>
  </si>
  <si>
    <t>§ 64 LFGB Nr. L 40.00-3</t>
  </si>
  <si>
    <t>§ 64 LFGB Nr. L 40.00-3, modifiziert</t>
  </si>
  <si>
    <t>§ 64 LFGB Nr. L 31.00-7</t>
  </si>
  <si>
    <t>§ 64 LFGB Nr. L 31.00-7, modifiziert</t>
  </si>
  <si>
    <t>GC-FID, Flüssiginjektion</t>
  </si>
  <si>
    <t>HPLC-FLD mit FMOC Vorsäulenderivatisierung</t>
  </si>
  <si>
    <t>Aminosäuren-Analysator</t>
  </si>
  <si>
    <t>§ 64 LFGB Nr. L 31.00-8 (DIN EN 1133)</t>
  </si>
  <si>
    <t>§ 64 LFGB Nr. L 31.00-8 (DIN EN 1133), modifiziert</t>
  </si>
  <si>
    <t>Parameter 16</t>
  </si>
  <si>
    <t>EN 12143:2000</t>
  </si>
  <si>
    <t>NMR</t>
  </si>
  <si>
    <t>EnzymFast</t>
  </si>
  <si>
    <t>Veraschen bei 525 °C</t>
  </si>
  <si>
    <t>§ 64 LFGB Nr. L .00.00-144 (DIN EN 1134:1994)</t>
  </si>
  <si>
    <t>Enzymatisch nach Enzytec E1267 / r-biopharm</t>
  </si>
  <si>
    <t>IFU Nr. 49</t>
  </si>
  <si>
    <t>IFU Nr. 30</t>
  </si>
  <si>
    <t>Natrium</t>
  </si>
  <si>
    <t>Ethanol</t>
  </si>
  <si>
    <t>Parameter 17</t>
  </si>
  <si>
    <t>Parameter 18</t>
  </si>
  <si>
    <t>Parameter 19</t>
  </si>
  <si>
    <r>
      <t>Phosphat, berechnet als PO</t>
    </r>
    <r>
      <rPr>
        <vertAlign val="subscript"/>
        <sz val="12"/>
        <rFont val="Times New Roman"/>
        <family val="1"/>
      </rPr>
      <t>4</t>
    </r>
  </si>
  <si>
    <t>Bitte auswählen / Please select</t>
  </si>
  <si>
    <t>Sonstiges / other</t>
  </si>
  <si>
    <t>GC-FID</t>
  </si>
  <si>
    <t>GC-Headspace</t>
  </si>
  <si>
    <t>Enzymatisch mit Roche/r-biopharm Nr. 10 176 290 035</t>
  </si>
  <si>
    <t>§ 64 LFGB Nr. L 40.00-12 (DIN 10762:2004, enzymatisches Verfahren), modifiziert</t>
  </si>
  <si>
    <t>§ 64 LFGB Nr. L 40.00-12 (DIN 10762:2004, enzymatisches Verfahren)</t>
  </si>
  <si>
    <t>DIN EN ISO 10523 (auch modifiziert)</t>
  </si>
  <si>
    <t>§ 64 LFGB Nr. L49.07-1</t>
  </si>
  <si>
    <t>§ 64 LFGB Nr. L49.07-1, modifiziert</t>
  </si>
  <si>
    <t>OIV-MA-AS313-11 (Typ II-Methode, enzymatisches Verfahren)</t>
  </si>
  <si>
    <t>OIV-MA-AS313-11 (Typ II-Methode, enzymatisches Verfahren), modifiziert</t>
  </si>
  <si>
    <t>L-Äpfelsäure, enzymatisch</t>
  </si>
  <si>
    <t>MEBAK WBBM 2.9.2</t>
  </si>
  <si>
    <t>§ 64 LFGB Nr. L 20.01/02-1 (auch modifiziert)</t>
  </si>
  <si>
    <t>§ 64 LFGB L 06.00-2 (auch modifiziert)</t>
  </si>
  <si>
    <t>§ 64 LFGB L 05.00-10 (auch modifiziert)</t>
  </si>
  <si>
    <t>ICP-MS nach Aufschluss</t>
  </si>
  <si>
    <t>P mittels ICP-MS nach Aufschluss</t>
  </si>
  <si>
    <t>§ 64 LFGB Nr. L 31.00-15 (enzymatisches Verfahren), auch modifiziert</t>
  </si>
  <si>
    <t>IC (diverse Detektoren)</t>
  </si>
  <si>
    <t>enzymatisch nach Megazyme K-CITR</t>
  </si>
  <si>
    <t>§ 64 LFGB L 18.00-14 (auch modifiziert)</t>
  </si>
  <si>
    <t>HPLC RI-Detektion</t>
  </si>
  <si>
    <t>enzymatisch mit Megazyme K-ETOH</t>
  </si>
  <si>
    <t>Enzymatisch nach r-biopharm / Roche Nr. 10 414 433 035</t>
  </si>
  <si>
    <t>Enzymatisch mit Thermo Fisher 984300</t>
  </si>
  <si>
    <t>H1-NMR</t>
  </si>
  <si>
    <t>Enzymatisch nach Enzytec E1214</t>
  </si>
  <si>
    <t>Enzymatisch nach Thermo Fisher M892</t>
  </si>
  <si>
    <t>Thermo Fisher MC98</t>
  </si>
  <si>
    <t>Thermo Fisher Kit Nr. 984304</t>
  </si>
  <si>
    <t>§ 64 LFGB Nr. L 26.04-3 (auch modifiziert)</t>
  </si>
  <si>
    <t>L-Äpfelsäure</t>
  </si>
  <si>
    <t>Schweizerisches Lebensmittelbuch Nr 726.1: 01-1988 (vormals Kapitel 28A, 9.4)</t>
  </si>
  <si>
    <t>DGF C-IV 2d, auch modifiziert</t>
  </si>
  <si>
    <t>OIV-MA-AS2-04</t>
  </si>
  <si>
    <t>Enzymatisch nach Thermo Fisher Nr. 984302</t>
  </si>
  <si>
    <t>Lösliche Trockenmasse (°Brix)</t>
  </si>
  <si>
    <t>g/100 g</t>
  </si>
  <si>
    <t>Weinsäure</t>
  </si>
  <si>
    <r>
      <rPr>
        <vertAlign val="superscript"/>
        <sz val="11"/>
        <rFont val="Times New Roman"/>
        <family val="1"/>
      </rPr>
      <t>1</t>
    </r>
    <r>
      <rPr>
        <sz val="11"/>
        <rFont val="Times New Roman"/>
        <family val="1"/>
      </rPr>
      <t>H-Kernresonanzspektroskopie</t>
    </r>
  </si>
  <si>
    <t>R-Biopharm Enzytec TM Color Tartaric Acid; Umsetzung mit Vanadat</t>
  </si>
  <si>
    <t>Kapillar-Elektrophorese</t>
  </si>
  <si>
    <t>FTIR-Spektroskopie (mittleres Infrarot; z.B. WineScan)</t>
  </si>
  <si>
    <t>Automatisierte kolorimetrische Methode (Reaktionsprinzip angeben)</t>
  </si>
  <si>
    <t>Schnellmethode nach Rebelein (Farbreaktion mit Vanadinsäure/Ammoniumvanadat in essigsauer Silbernitratlösung mit Kohlezusatz) gleich SLMB, Methode Nr. 845</t>
  </si>
  <si>
    <t>photometrisch nach Rebelein (Farbreaktion mit Vanadinsäure/Ammoniumvanadat nach Anionenaustauschbehandlung früher auch OIV-MA-AS313-05B</t>
  </si>
  <si>
    <t>modifiziert</t>
  </si>
  <si>
    <t>Lösliche Trockenmasse</t>
  </si>
  <si>
    <t>§ 64 LFGB Nr. L 26.11.03-1 (refraktometrisches Verfahren)</t>
  </si>
  <si>
    <t>§ 64 LFGB Nr. L 26.11.03-1 (refraktometrisches Verfahren), modifiziert</t>
  </si>
  <si>
    <t>§ 64 LFGB Nr. L 30.00-2 (refraktometrisches Verfahren)</t>
  </si>
  <si>
    <t>§ 64 LFGB Nr. L 30.00-2 (refraktometrisches Verfahren), modifiziert</t>
  </si>
  <si>
    <t>§ 64 LFGB Nr. L 31.00-16 (DIN EN 12143, refraktometrisches Verfahren)</t>
  </si>
  <si>
    <t>§ 64 LFGB Nr. L 31.00-16 (DIN EN 12143, refraktometrisches Verfahren), modifiziert</t>
  </si>
  <si>
    <t>Digitalrefraktometer</t>
  </si>
  <si>
    <t>Tabellerisch aus der Dichte</t>
  </si>
  <si>
    <t>VO (EWG) Nr. 558/93, Anhang</t>
  </si>
  <si>
    <t>Gravimetrisch als Bariumsulfat (zweckmäßiger als 'OIV-MA-AS321, modifiziert' eintragen)</t>
  </si>
  <si>
    <t>Kaliumsulfat</t>
  </si>
  <si>
    <t>ml 0,1 n NaOH  /100 mL</t>
  </si>
  <si>
    <t>VO (EU) 974/2014, Refraktrometrie</t>
  </si>
  <si>
    <t>IFU Nr. 8</t>
  </si>
  <si>
    <t>IFU Nr. 8a</t>
  </si>
  <si>
    <t>IFU Nr. 1a</t>
  </si>
  <si>
    <t>VDLUFA-Methode C 12.4</t>
  </si>
  <si>
    <t>pyknometrisch</t>
  </si>
  <si>
    <t>Schweizerisches Lebensmittelbuch 667</t>
  </si>
  <si>
    <t>VDLUFA-Methode C 8.2</t>
  </si>
  <si>
    <t>§ 64 LFGB, 26.04-4 (Juni 1987), auch modifiziert</t>
  </si>
  <si>
    <t>HPLC nach § 64 LFGB Nr. 00.00-143 (Januar 2013), auch modifiziert</t>
  </si>
  <si>
    <t>Thermo Fisher Kit Nr. 984312</t>
  </si>
  <si>
    <t>DIN EN 15621</t>
  </si>
  <si>
    <t>DIN EN 15621, modifiziert</t>
  </si>
  <si>
    <t>§ 64 LFGB Nr. L .00.00-135:2011-01</t>
  </si>
  <si>
    <t>§ 64 LFGB Nr. L 00.00-135:2011-01, modifiziert</t>
  </si>
  <si>
    <t>IFU Nr. 21</t>
  </si>
  <si>
    <t>IFU Nr. 65</t>
  </si>
  <si>
    <t>IFU Nr. 52</t>
  </si>
  <si>
    <t>SLMB 887.1, Destillation.</t>
  </si>
  <si>
    <t>Enzymatisch nach r-biopharm / Roche Nr. 10 716 260 035 (Saccharose, D-Glucose, D-Fructose)</t>
  </si>
  <si>
    <t>§ 64 LFGB L 16.01.-2, auch modifiziert</t>
  </si>
  <si>
    <t>ASU L53.00-4: 996-02, auch modifiziert</t>
  </si>
  <si>
    <t>EN 1135</t>
  </si>
  <si>
    <t>IFU Nr. 36</t>
  </si>
  <si>
    <t>photometrisch, Küvettentest HACH-Lange</t>
  </si>
  <si>
    <t>§ 64 LFGB Nr. L 31.00-17</t>
  </si>
  <si>
    <t>§ 64 LFGB Nr. L 31.00-17, modifiziert</t>
  </si>
  <si>
    <t>Hinweise zum Erfassen und Einsenden der Untersuchungsergebnisse</t>
  </si>
  <si>
    <t>Zur Bestimmung der Parameter sollen zwei vollständig getrennte Analysengänge durch¬geführt werden. Verwenden Sie für die Analysengänge 1 und 2 Probenmaterial aus verschiedenen Probeneinheiten.</t>
  </si>
  <si>
    <t xml:space="preserve">Benutzen Sie für die Ergebnisübermittlung diese vordefinierte Tabelle im Excelformat. Die Tabelle steht auch auf unserer Homepage (www.lvus.de) im Bereich „Download“ bereit. </t>
  </si>
  <si>
    <r>
      <t xml:space="preserve">Tragen Sie im </t>
    </r>
    <r>
      <rPr>
        <b/>
        <sz val="11"/>
        <rFont val="Times New Roman"/>
        <family val="1"/>
      </rPr>
      <t>Register „Ergebnisse“</t>
    </r>
    <r>
      <rPr>
        <sz val="11"/>
        <rFont val="Times New Roman"/>
        <family val="1"/>
      </rPr>
      <t xml:space="preserve"> unbedingt Ihre </t>
    </r>
    <r>
      <rPr>
        <b/>
        <sz val="11"/>
        <rFont val="Times New Roman"/>
        <family val="1"/>
      </rPr>
      <t>Kundennummer</t>
    </r>
    <r>
      <rPr>
        <sz val="11"/>
        <rFont val="Times New Roman"/>
        <family val="1"/>
      </rPr>
      <t xml:space="preserve"> und Ihre </t>
    </r>
    <r>
      <rPr>
        <b/>
        <sz val="11"/>
        <rFont val="Times New Roman"/>
        <family val="1"/>
      </rPr>
      <t>Postleitzahl</t>
    </r>
    <r>
      <rPr>
        <sz val="11"/>
        <rFont val="Times New Roman"/>
        <family val="1"/>
      </rPr>
      <t xml:space="preserve"> ein, da darüber die Identifizierung des Einsenders erfolgt. In die beiden Datenfelder „Kundennummer“ und „Postleitzahl“ dürfen nur Ziffern eingegeben werden.</t>
    </r>
  </si>
  <si>
    <t>Die Felder zur Eingabe Ihrer Ergebnisdaten sind nicht mit einer festen Nachkommazahl vordefiniert, um keine Hinweise auf eventuelle Gehalte von Parametern zu geben.</t>
  </si>
  <si>
    <r>
      <rPr>
        <b/>
        <sz val="11"/>
        <rFont val="Times New Roman"/>
        <family val="1"/>
      </rPr>
      <t>Beachten Sie die</t>
    </r>
    <r>
      <rPr>
        <sz val="11"/>
        <rFont val="Times New Roman"/>
        <family val="1"/>
      </rPr>
      <t xml:space="preserve"> Hinweise zu den </t>
    </r>
    <r>
      <rPr>
        <b/>
        <sz val="11"/>
        <rFont val="Times New Roman"/>
        <family val="1"/>
      </rPr>
      <t>gültigen (signifikanten) Ziffern</t>
    </r>
    <r>
      <rPr>
        <sz val="11"/>
        <rFont val="Times New Roman"/>
        <family val="1"/>
      </rPr>
      <t xml:space="preserve"> bei den Parametern. </t>
    </r>
    <r>
      <rPr>
        <b/>
        <sz val="11"/>
        <rFont val="Times New Roman"/>
        <family val="1"/>
      </rPr>
      <t>Die Anzahl der Ziffern ist so zu wählen, dass beide Ergebnisse nur im Ausnahmefall aus iden¬tischen Ziffernfolgen bestehen</t>
    </r>
    <r>
      <rPr>
        <sz val="11"/>
        <rFont val="Times New Roman"/>
        <family val="1"/>
      </rPr>
      <t>. In einigen Fällen, z.B. bei Gehalten um 10 %, ist die Vorgabe gültiger Stellen schwierig: Die Ergebnisse „10,16% und 9,94% sind vergleichbar, nicht aber „10,2%“ und „9,94%“. Die Angabe einer zusätzlichen gültigen Stelle ist hier angebracht.</t>
    </r>
  </si>
  <si>
    <r>
      <t xml:space="preserve">Über Auswahlfelder sind </t>
    </r>
    <r>
      <rPr>
        <b/>
        <sz val="11"/>
        <rFont val="Times New Roman"/>
        <family val="1"/>
      </rPr>
      <t>gängige Untersuchungsverfahren</t>
    </r>
    <r>
      <rPr>
        <sz val="11"/>
        <rFont val="Times New Roman"/>
        <family val="1"/>
      </rPr>
      <t xml:space="preserve"> bereits </t>
    </r>
    <r>
      <rPr>
        <b/>
        <sz val="11"/>
        <rFont val="Times New Roman"/>
        <family val="1"/>
      </rPr>
      <t>vordefiniert,</t>
    </r>
    <r>
      <rPr>
        <sz val="11"/>
        <rFont val="Times New Roman"/>
        <family val="1"/>
      </rPr>
      <t xml:space="preserve"> um das Ausfüllen bei den Untersuchungsverfahren zu erleichtern. Sollten Sie ein nicht aufgeführtes Verfahren anwenden, wählen Sie „sonstiges“ aus und tragen Ihr Verfahren dann ein. Sofern weitere Informationen zur Auswertung nötig sind, werden auch gängige Verfahrensprinzipien und/oder Bezugsquellen kommerziell vertriebener Testsätze in ähnlicher Weise vordefiniert.</t>
    </r>
  </si>
  <si>
    <r>
      <t xml:space="preserve">Da Ihre eMail automatisch weiterverarbeitet wird, dürfen nur innerhalb der Exceltabelle in vordefinierten Bereichen Kommentare oder Hinweise zu den Proben und durchgeführten Untersuchungen enthalten sein (z.B. im </t>
    </r>
    <r>
      <rPr>
        <b/>
        <sz val="11"/>
        <rFont val="Times New Roman"/>
        <family val="1"/>
      </rPr>
      <t>Register „Mitteilungen“</t>
    </r>
    <r>
      <rPr>
        <sz val="11"/>
        <rFont val="Times New Roman"/>
        <family val="1"/>
      </rPr>
      <t>).</t>
    </r>
  </si>
  <si>
    <t>Nach dem Eingang in unserer Mailbox "ergebnisse@lvus.de" erhalten Sie automatisch eine Benachrichtigung/Bestätigung über den Eingang Ihrer eMail.</t>
  </si>
  <si>
    <r>
      <t xml:space="preserve">Eingegangene eMails werden periodisch (ca. alle 10 Minuten) weiterverarbeitet. Enthält Ihre eMail eine von uns vordefinierte Exceltabelle und sind darin alle </t>
    </r>
    <r>
      <rPr>
        <b/>
        <sz val="11"/>
        <rFont val="Times New Roman"/>
        <family val="1"/>
      </rPr>
      <t>Pflichteingaben</t>
    </r>
    <r>
      <rPr>
        <sz val="11"/>
        <rFont val="Times New Roman"/>
        <family val="1"/>
      </rPr>
      <t xml:space="preserve"> </t>
    </r>
    <r>
      <rPr>
        <b/>
        <sz val="11"/>
        <rFont val="Times New Roman"/>
        <family val="1"/>
      </rPr>
      <t>(Kundennummer,</t>
    </r>
    <r>
      <rPr>
        <sz val="11"/>
        <rFont val="Times New Roman"/>
        <family val="1"/>
      </rPr>
      <t xml:space="preserve"> </t>
    </r>
    <r>
      <rPr>
        <b/>
        <sz val="11"/>
        <rFont val="Times New Roman"/>
        <family val="1"/>
      </rPr>
      <t>Postleitzahl,</t>
    </r>
    <r>
      <rPr>
        <sz val="11"/>
        <rFont val="Times New Roman"/>
        <family val="1"/>
      </rPr>
      <t xml:space="preserve"> ggf. </t>
    </r>
    <r>
      <rPr>
        <b/>
        <sz val="11"/>
        <rFont val="Times New Roman"/>
        <family val="1"/>
      </rPr>
      <t>Aktualisierungs-Kennzeichnung</t>
    </r>
    <r>
      <rPr>
        <sz val="11"/>
        <rFont val="Times New Roman"/>
        <family val="1"/>
      </rPr>
      <t xml:space="preserve">) korrekt ausgefüllt, erhalten Sie in einer zweiten eMail Ihre Auswertenummer mitgeteilt. Ansonsten gibt es darin einen Hinweis, warum Ihre Mail nicht verarbeitet werden konnte. Korrigieren/ergänzen Sie in diesen Fällen Ihre Pflichteingabefelder und senden Sie uns Ihre Daten erneut. </t>
    </r>
  </si>
  <si>
    <t>Falls Sie nach einer erfolgreichen Übermittlung Ihrer Ergebnisse noch Fehler feststellen, können Sie bis zur Deadline jederzeit noch überarbeitete (oder auch ergänzte) Ergebnisdateien einsenden. Damit unser System Ihre Datei als Aktualisierung akzeptiert, muss zwingend "ja" bei Aktualisierung im Register „Ergebnisse“ ausgewählt werden. Die überarbeitete Excel¬tabelle muss auch alle bei der Auswertung zu berücksichtigenden Einträge enthalten, da die ursprünglich von Ihnen gesendeten Daten vor der Aktualisierung vollständig gelöscht werden.</t>
  </si>
  <si>
    <t>Senden Sie elektronisch mitgeteilte Ergebnisse nicht noch zusätzlich per Post oder Telefax.</t>
  </si>
  <si>
    <t>Refraktometrie</t>
  </si>
  <si>
    <t>elektronische Dichtemessung</t>
  </si>
  <si>
    <t>Enzymatisch, r-biopharm, E 8160 (Glucose, Fructose)</t>
  </si>
  <si>
    <t>Enzymatisch, r-biopharm, E 8180 (Saccharose)</t>
  </si>
  <si>
    <t>Enzymatisch, Thermo Scientific, 984310</t>
  </si>
  <si>
    <t>Enzymatisch, Thermo Scientific, 984327</t>
  </si>
  <si>
    <t>§ 64 LFGB Nr. L .07.00-13: 2017-10</t>
  </si>
  <si>
    <t>§ 64 LFGB Nr. L 00.00-171 (Summe Ascorbinsäure + Dehydroascorbinsäure)</t>
  </si>
  <si>
    <t>§ 64 LFGB Nr. L 00.00-171, modifiziert (Summe Ascorbinsäure + Dehydroascorbinsäure)</t>
  </si>
  <si>
    <t>Photometrisch bei 509 nnm</t>
  </si>
  <si>
    <t>V.1</t>
  </si>
  <si>
    <t>?</t>
  </si>
  <si>
    <t>Kontaktname</t>
  </si>
  <si>
    <t>Mailadresse</t>
  </si>
  <si>
    <t>Zertifikat geeignet</t>
  </si>
  <si>
    <t>Parameter 20</t>
  </si>
  <si>
    <r>
      <t xml:space="preserve">Titrierbare Gesamtsäure
</t>
    </r>
    <r>
      <rPr>
        <sz val="11"/>
        <rFont val="Times New Roman"/>
        <family val="1"/>
      </rPr>
      <t>(bis pH 8,1, als Citronensäure wasserfrei)</t>
    </r>
  </si>
  <si>
    <r>
      <t xml:space="preserve">Bitte geben Sie den Namen, eMail-Adresse und die Telefonnummer der Person an, die wir bei Rückfragen kontaktieren können.
An die aufgeführte(n) eMailadresse(n) wird das Protokoll als Passwort-freie PDF-Datei gesendet. </t>
    </r>
    <r>
      <rPr>
        <b/>
        <sz val="11"/>
        <color rgb="FFFF0000"/>
        <rFont val="Times New Roman"/>
        <family val="1"/>
      </rPr>
      <t>Gedruckte Auswertungen werden nicht mehr versendet.</t>
    </r>
  </si>
  <si>
    <r>
      <t>Type in name, e-mail address and telefone number of the person we can contact in case of any questions, please.
We will send a PDF-document (passwort-free) of the report to this e-mail address.</t>
    </r>
    <r>
      <rPr>
        <b/>
        <sz val="11"/>
        <color rgb="FFFF0000"/>
        <rFont val="Times New Roman"/>
        <family val="1"/>
      </rPr>
      <t xml:space="preserve"> Printed reports are no longer sent.</t>
    </r>
  </si>
  <si>
    <t>Es wird empfohlen, eine zweite eMail-Adresse in Form eines Funktionspostfaches anzugeben. Dadurch wird sichergestellt, dass die Auswertung auch zugestellt werden kann. Geben Sie hierzu die zweite Adresse getrennt durch ein Semikolon mit nachfolgendem Leerzeichen ein.</t>
  </si>
  <si>
    <t>It is recommended to provide a second email address in the form of a functional mailbox. This ensures that the evaluation can be delivered. To do this, enter the second address separated by a semicolon followed by a space.</t>
  </si>
  <si>
    <t>IFU Nr. 67</t>
  </si>
  <si>
    <t>Enzymatisch nach r-biopharm / Roche Nr.: 11 113950 035 (Maltose, Saccharose, D-Glucose)</t>
  </si>
  <si>
    <t>Thermo Fisher Kit Nr. 984304 (Glucose, Fructose): 984312 (Saccharose)</t>
  </si>
  <si>
    <t>AAS, Flammen-AAS</t>
  </si>
  <si>
    <t>§ 64 LFGB Nr. L 00.00-168:2020-11</t>
  </si>
  <si>
    <t>§ 64 LFGB Nr. L 00.00-168:2020-11, modifiziert</t>
  </si>
  <si>
    <t>enzymatisch, EnzymFast</t>
  </si>
  <si>
    <t>Enzymatisch Enzytec liquid E 8340</t>
  </si>
  <si>
    <t>Wasserdampfdestillation im alkalischen Medium mit anschließender Dichtebestimmung mit Biegeschwinger</t>
  </si>
  <si>
    <t>Iso-Citronensäure</t>
  </si>
  <si>
    <t>Parameter 21</t>
  </si>
  <si>
    <t>Die Beurteilung der Laborergebnisse erfolgt durch Z-Scores, die möglichst über die Vergleichsstandardabweichung des jeweiligen Standardverfahrens aus einem Normververfahren berechnet werden. Zusätzlich werden für den jeweiligen Analyten Z-Scores über die nach der Horwitz-
funktion ermittelte Zielstandardabweichung sowie über die robusten Standardabweichungen nach Algorithmus A berechnet.</t>
  </si>
  <si>
    <t>Ihre Daten werden wie mitgeteilt zur Auswertung verwendet. 
Selbst offensichtliche Fehler, wie
- Tippfehler,
- Übertragungsfehler in die Ergebniserfassungstabelle,
- Angaben in einer anderen, von der Vorgabe abweichenden Maßeinheit
werden zur Auswertung unverändert, also ohne Änderung übernommen und führen dann zu schlechten Bewertungen.
Daher sollten Sie Ihre Eingaben sorgfältig durchführen und dabei insbesondere auch überprüfen, ob Ihre laborüblichen Maßeinheiten mit denen im Tabellenblatt übereinstimmen.</t>
  </si>
  <si>
    <t>Hinweise zur Signifikanz von Ergebnisangaben</t>
  </si>
  <si>
    <t xml:space="preserve">Die Ergebnisangaben müssen in der/den vorgegebenen Maßeinheiten erfolgen - Ihre Angaben werden ohne Änderungen zur Auswertung verwendet! Zur Vermeidung von Abweichungen durch bereits im Labor vorgenommene Rundungen werden Sie gebeten, bei jedem Parameter eine bestimmte Anzahl signifikanter Ziffern anzugeben (auch wenn auf Grund Ihrer Validierungsdaten diese Genauigkeit von Ihrem Analysenverfahren nicht eingehalten wird). </t>
  </si>
  <si>
    <t>Generell gilt: nach ISO 13528 Abschnitt 4.6 sollen Ergebnisse nicht stärker gerundet werden als dem halben Betrag der Wiederholstandardabweichung entspricht.</t>
  </si>
  <si>
    <r>
      <t>Beispiele zur Ergebnisangabe:</t>
    </r>
    <r>
      <rPr>
        <sz val="12"/>
        <rFont val="Times New Roman"/>
        <family val="1"/>
      </rPr>
      <t xml:space="preserve">
In einer Probe wurde der Gehalt von Mangan bestimmt. Es wurden die aufgeführten rechnerischen Gehalte ermittelt und die Ergebnisangabe soll mit 3 signifikanten Ziffern erfolgen:</t>
    </r>
  </si>
  <si>
    <r>
      <rPr>
        <b/>
        <sz val="11"/>
        <rFont val="Times New Roman"/>
        <family val="1"/>
      </rPr>
      <t>Senden Sie</t>
    </r>
    <r>
      <rPr>
        <sz val="11"/>
        <rFont val="Times New Roman"/>
        <family val="1"/>
      </rPr>
      <t xml:space="preserve"> uns die vollständig ausgefüllte Ergebnisdatei als Anlage</t>
    </r>
    <r>
      <rPr>
        <b/>
        <sz val="11"/>
        <rFont val="Times New Roman"/>
        <family val="1"/>
      </rPr>
      <t xml:space="preserve"> im</t>
    </r>
    <r>
      <rPr>
        <sz val="11"/>
        <rFont val="Times New Roman"/>
        <family val="1"/>
      </rPr>
      <t xml:space="preserve"> </t>
    </r>
    <r>
      <rPr>
        <b/>
        <sz val="11"/>
        <rFont val="Times New Roman"/>
        <family val="1"/>
      </rPr>
      <t>Excelformat</t>
    </r>
    <r>
      <rPr>
        <sz val="11"/>
        <rFont val="Times New Roman"/>
        <family val="1"/>
      </rPr>
      <t xml:space="preserve"> per eMail </t>
    </r>
    <r>
      <rPr>
        <b/>
        <sz val="11"/>
        <rFont val="Times New Roman"/>
        <family val="1"/>
      </rPr>
      <t>an</t>
    </r>
    <r>
      <rPr>
        <sz val="11"/>
        <rFont val="Times New Roman"/>
        <family val="1"/>
      </rPr>
      <t xml:space="preserve"> die Adresse „</t>
    </r>
    <r>
      <rPr>
        <b/>
        <sz val="11"/>
        <rFont val="Times New Roman"/>
        <family val="1"/>
      </rPr>
      <t>ergebnisse@lvus.de</t>
    </r>
    <r>
      <rPr>
        <sz val="11"/>
        <rFont val="Times New Roman"/>
        <family val="1"/>
      </rPr>
      <t xml:space="preserve">“. Ihre eMail darf nur eine einzige Anlage enthalten. eingesendete Tabellen verarbeiten. 
</t>
    </r>
    <r>
      <rPr>
        <i/>
        <sz val="11"/>
        <color theme="0" tint="-0.499984740745262"/>
        <rFont val="Times New Roman"/>
        <family val="1"/>
      </rPr>
      <t>Sofern Ihre internen Datenschutzrichtlinien keinen Versand von Daten im xls(x)-Format erlauben, speichern Sie die versandfertige Tabelle und ändern die Dateiendung von ".xls" bzw. ".xlsx" in ".txt". Senden Sie daraufhin die Datei an edv@lvus.de. Ihre Ergebnisse werden von uns der weiteren Bearbeitung zugeführt.</t>
    </r>
  </si>
  <si>
    <t>In zahlreichen Fällen wird auch nachgefragt, ob Sie streng nach einem Normverfahren arbeiten. Streng bedeutet, dass Sie ohne prüfrelevante Abweichungen arbeiten. Sollte die Abweichung lediglich die untersuchte Matrix sein (z.B. Fisch anstelle von Brühwurst), dann soll dies nicht als Modifikation gekennzeichnet werden.</t>
  </si>
  <si>
    <r>
      <t xml:space="preserve">Geben Sie im </t>
    </r>
    <r>
      <rPr>
        <b/>
        <sz val="11"/>
        <rFont val="Times New Roman"/>
        <family val="1"/>
      </rPr>
      <t>Register "Kontakt"</t>
    </r>
    <r>
      <rPr>
        <sz val="11"/>
        <rFont val="Times New Roman"/>
        <family val="1"/>
      </rPr>
      <t xml:space="preserve"> den Namen, die eMail-Adresse sowie die Telefonnummer der Kontaktperson an, die wir bei Fragen kontaktieren können. Nach Fertigstellung des Protokolls wird </t>
    </r>
    <r>
      <rPr>
        <b/>
        <sz val="11"/>
        <rFont val="Times New Roman"/>
        <family val="1"/>
      </rPr>
      <t>ausschließlich</t>
    </r>
    <r>
      <rPr>
        <sz val="11"/>
        <rFont val="Times New Roman"/>
        <family val="1"/>
      </rPr>
      <t xml:space="preserve"> an die dort angegebenen eMail-Adressen ein Passwort-freies Protokoll im PDF-Format gesendet. An diese Adressen senden wir auch ein Teilnahmezertifikat.
Daher wäre zu Sicherstellung des Empfangs von Protokoll und Zertifikat die zusätzliche Angabe einer Funktions-e-Mail-Adresse empfohlen.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</si>
</sst>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34" x14ac:knownFonts="1">
    <font>
      <sz val="11"/>
      <name val="Times New Roman"/>
    </font>
    <font>
      <u/>
      <sz val="11"/>
      <color indexed="12"/>
      <name val="Times New Roman"/>
      <family val="1"/>
    </font>
    <font>
      <b/>
      <sz val="16"/>
      <name val="Times New Roman"/>
      <family val="1"/>
    </font>
    <font>
      <sz val="16"/>
      <name val="Times New Roman"/>
      <family val="1"/>
    </font>
    <font>
      <sz val="12"/>
      <name val="Times New Roman"/>
      <family val="1"/>
    </font>
    <font>
      <sz val="11"/>
      <name val="Times New Roman"/>
      <family val="1"/>
    </font>
    <font>
      <sz val="14"/>
      <color indexed="12"/>
      <name val="Times New Roman"/>
      <family val="1"/>
    </font>
    <font>
      <sz val="14"/>
      <name val="Times New Roman"/>
      <family val="1"/>
    </font>
    <font>
      <b/>
      <sz val="12"/>
      <name val="Times New Roman"/>
      <family val="1"/>
    </font>
    <font>
      <b/>
      <sz val="14"/>
      <name val="Times New Roman"/>
      <family val="1"/>
    </font>
    <font>
      <sz val="14"/>
      <color indexed="10"/>
      <name val="Times New Roman"/>
      <family val="1"/>
    </font>
    <font>
      <sz val="11"/>
      <color indexed="10"/>
      <name val="Times New Roman"/>
      <family val="1"/>
    </font>
    <font>
      <sz val="8"/>
      <color indexed="81"/>
      <name val="Tahoma"/>
      <family val="2"/>
    </font>
    <font>
      <b/>
      <sz val="8"/>
      <color indexed="81"/>
      <name val="Tahoma"/>
      <family val="2"/>
    </font>
    <font>
      <u/>
      <sz val="12"/>
      <color indexed="12"/>
      <name val="Times New Roman"/>
      <family val="1"/>
    </font>
    <font>
      <b/>
      <sz val="14"/>
      <color indexed="10"/>
      <name val="Times New Roman"/>
      <family val="1"/>
    </font>
    <font>
      <sz val="10"/>
      <name val="Times New Roman"/>
      <family val="1"/>
    </font>
    <font>
      <sz val="14"/>
      <color indexed="9"/>
      <name val="Times New Roman"/>
      <family val="1"/>
    </font>
    <font>
      <b/>
      <sz val="11"/>
      <name val="Times New Roman"/>
      <family val="1"/>
    </font>
    <font>
      <sz val="11"/>
      <color indexed="9"/>
      <name val="Times New Roman"/>
      <family val="1"/>
    </font>
    <font>
      <sz val="13"/>
      <name val="Times New Roman"/>
      <family val="1"/>
    </font>
    <font>
      <sz val="12"/>
      <color indexed="10"/>
      <name val="Times New Roman"/>
      <family val="1"/>
    </font>
    <font>
      <i/>
      <vertAlign val="subscript"/>
      <sz val="11"/>
      <name val="Times New Roman"/>
      <family val="1"/>
    </font>
    <font>
      <sz val="11"/>
      <color indexed="12"/>
      <name val="Times New Roman"/>
      <family val="1"/>
    </font>
    <font>
      <sz val="12"/>
      <color indexed="9"/>
      <name val="Times New Roman"/>
      <family val="1"/>
    </font>
    <font>
      <sz val="10"/>
      <name val="Arial"/>
      <family val="2"/>
    </font>
    <font>
      <sz val="9"/>
      <name val="Times New Roman"/>
      <family val="1"/>
    </font>
    <font>
      <vertAlign val="subscript"/>
      <sz val="12"/>
      <name val="Times New Roman"/>
      <family val="1"/>
    </font>
    <font>
      <sz val="8"/>
      <name val="Times New Roman"/>
      <family val="1"/>
    </font>
    <font>
      <vertAlign val="superscript"/>
      <sz val="11"/>
      <name val="Times New Roman"/>
      <family val="1"/>
    </font>
    <font>
      <b/>
      <sz val="12"/>
      <color rgb="FFFF0000"/>
      <name val="Times New Roman"/>
      <family val="1"/>
    </font>
    <font>
      <sz val="12"/>
      <color rgb="FFFF0000"/>
      <name val="Times New Roman"/>
      <family val="1"/>
    </font>
    <font>
      <b/>
      <sz val="11"/>
      <color rgb="FFFF0000"/>
      <name val="Times New Roman"/>
      <family val="1"/>
    </font>
    <font>
      <i/>
      <sz val="11"/>
      <color theme="0" tint="-0.499984740745262"/>
      <name val="Times New Roman"/>
      <family val="1"/>
    </font>
  </fonts>
  <fills count="8">
    <fill>
      <patternFill patternType="none"/>
    </fill>
    <fill>
      <patternFill patternType="gray125"/>
    </fill>
    <fill>
      <patternFill patternType="solid">
        <fgColor indexed="43"/>
        <bgColor indexed="64"/>
      </patternFill>
    </fill>
    <fill>
      <patternFill patternType="solid">
        <fgColor indexed="9"/>
        <bgColor indexed="64"/>
      </patternFill>
    </fill>
    <fill>
      <patternFill patternType="solid">
        <fgColor indexed="42"/>
        <bgColor indexed="64"/>
      </patternFill>
    </fill>
    <fill>
      <patternFill patternType="solid">
        <fgColor rgb="FFFFFFCC"/>
        <bgColor indexed="64"/>
      </patternFill>
    </fill>
    <fill>
      <patternFill patternType="solid">
        <fgColor theme="4" tint="0.79998168889431442"/>
        <bgColor indexed="64"/>
      </patternFill>
    </fill>
    <fill>
      <patternFill patternType="solid">
        <fgColor theme="6" tint="0.7999816888943144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top style="thick">
        <color indexed="17"/>
      </top>
      <bottom style="thin">
        <color indexed="17"/>
      </bottom>
      <diagonal/>
    </border>
    <border>
      <left/>
      <right/>
      <top style="thin">
        <color indexed="17"/>
      </top>
      <bottom/>
      <diagonal/>
    </border>
    <border>
      <left style="thin">
        <color indexed="64"/>
      </left>
      <right style="thin">
        <color indexed="64"/>
      </right>
      <top/>
      <bottom style="thin">
        <color indexed="64"/>
      </bottom>
      <diagonal/>
    </border>
    <border>
      <left/>
      <right/>
      <top/>
      <bottom style="thin">
        <color indexed="64"/>
      </bottom>
      <diagonal/>
    </border>
  </borders>
  <cellStyleXfs count="6">
    <xf numFmtId="0" fontId="0" fillId="0" borderId="0"/>
    <xf numFmtId="0" fontId="1" fillId="0" borderId="0" applyNumberFormat="0" applyFill="0" applyBorder="0" applyAlignment="0" applyProtection="0">
      <alignment vertical="top"/>
      <protection locked="0"/>
    </xf>
    <xf numFmtId="0" fontId="1" fillId="0" borderId="0" applyNumberFormat="0" applyFill="0" applyBorder="0" applyAlignment="0" applyProtection="0">
      <alignment vertical="top"/>
      <protection locked="0"/>
    </xf>
    <xf numFmtId="0" fontId="25" fillId="0" borderId="0"/>
    <xf numFmtId="0" fontId="5" fillId="0" borderId="0"/>
    <xf numFmtId="0" fontId="5" fillId="0" borderId="0"/>
  </cellStyleXfs>
  <cellXfs count="196">
    <xf numFmtId="0" fontId="0" fillId="0" borderId="0" xfId="0"/>
    <xf numFmtId="0" fontId="4" fillId="0" borderId="0" xfId="0" applyFont="1"/>
    <xf numFmtId="0" fontId="0" fillId="2" borderId="0" xfId="0" applyFill="1"/>
    <xf numFmtId="0" fontId="0" fillId="2" borderId="0" xfId="0" applyFill="1" applyAlignment="1">
      <alignment horizontal="center"/>
    </xf>
    <xf numFmtId="0" fontId="4" fillId="3" borderId="1" xfId="0" applyFont="1" applyFill="1" applyBorder="1" applyAlignment="1">
      <alignment horizontal="center" vertical="top" wrapText="1"/>
    </xf>
    <xf numFmtId="0" fontId="0" fillId="0" borderId="0" xfId="0" applyProtection="1">
      <protection locked="0"/>
    </xf>
    <xf numFmtId="0" fontId="2" fillId="0" borderId="0" xfId="0" applyFont="1" applyProtection="1">
      <protection hidden="1"/>
    </xf>
    <xf numFmtId="0" fontId="3" fillId="0" borderId="0" xfId="0" applyFont="1" applyProtection="1">
      <protection hidden="1"/>
    </xf>
    <xf numFmtId="0" fontId="7" fillId="0" borderId="0" xfId="0" applyFont="1" applyProtection="1">
      <protection hidden="1"/>
    </xf>
    <xf numFmtId="0" fontId="6" fillId="0" borderId="0" xfId="0" applyFont="1" applyProtection="1">
      <protection hidden="1"/>
    </xf>
    <xf numFmtId="0" fontId="0" fillId="0" borderId="0" xfId="0" applyProtection="1">
      <protection hidden="1"/>
    </xf>
    <xf numFmtId="0" fontId="10" fillId="0" borderId="0" xfId="0" applyFont="1" applyProtection="1">
      <protection hidden="1"/>
    </xf>
    <xf numFmtId="0" fontId="9" fillId="0" borderId="0" xfId="0" applyFont="1" applyProtection="1">
      <protection hidden="1"/>
    </xf>
    <xf numFmtId="14" fontId="15" fillId="0" borderId="0" xfId="0" applyNumberFormat="1" applyFont="1" applyAlignment="1" applyProtection="1">
      <alignment horizontal="left"/>
      <protection hidden="1"/>
    </xf>
    <xf numFmtId="0" fontId="0" fillId="0" borderId="0" xfId="0" applyAlignment="1" applyProtection="1">
      <alignment vertical="center"/>
      <protection hidden="1"/>
    </xf>
    <xf numFmtId="0" fontId="11" fillId="4" borderId="0" xfId="0" applyFont="1" applyFill="1" applyAlignment="1" applyProtection="1">
      <alignment vertical="center"/>
      <protection hidden="1"/>
    </xf>
    <xf numFmtId="0" fontId="19" fillId="0" borderId="0" xfId="0" applyFont="1" applyProtection="1">
      <protection hidden="1"/>
    </xf>
    <xf numFmtId="0" fontId="5" fillId="0" borderId="0" xfId="0" applyFont="1" applyProtection="1">
      <protection hidden="1"/>
    </xf>
    <xf numFmtId="0" fontId="4" fillId="0" borderId="0" xfId="0" applyFont="1" applyProtection="1">
      <protection hidden="1"/>
    </xf>
    <xf numFmtId="0" fontId="5" fillId="0" borderId="2" xfId="0" applyFont="1" applyBorder="1" applyAlignment="1" applyProtection="1">
      <alignment horizontal="justify" vertical="top" wrapText="1"/>
      <protection hidden="1"/>
    </xf>
    <xf numFmtId="0" fontId="4" fillId="0" borderId="0" xfId="0" applyFont="1" applyAlignment="1" applyProtection="1">
      <alignment horizontal="justify" vertical="top" wrapText="1"/>
      <protection hidden="1"/>
    </xf>
    <xf numFmtId="0" fontId="16" fillId="0" borderId="0" xfId="0" applyFont="1" applyAlignment="1" applyProtection="1">
      <alignment horizontal="justify" vertical="top" wrapText="1"/>
      <protection hidden="1"/>
    </xf>
    <xf numFmtId="0" fontId="16" fillId="0" borderId="0" xfId="0" applyFont="1" applyAlignment="1" applyProtection="1">
      <alignment wrapText="1"/>
      <protection hidden="1"/>
    </xf>
    <xf numFmtId="0" fontId="16" fillId="0" borderId="0" xfId="0" applyFont="1" applyAlignment="1" applyProtection="1">
      <alignment horizontal="left" wrapText="1"/>
      <protection hidden="1"/>
    </xf>
    <xf numFmtId="0" fontId="5" fillId="0" borderId="0" xfId="0" applyFont="1" applyAlignment="1" applyProtection="1">
      <alignment horizontal="justify" vertical="top" wrapText="1"/>
      <protection hidden="1"/>
    </xf>
    <xf numFmtId="0" fontId="4" fillId="0" borderId="2" xfId="0" applyFont="1" applyBorder="1" applyAlignment="1" applyProtection="1">
      <alignment horizontal="justify" vertical="top" wrapText="1"/>
      <protection hidden="1"/>
    </xf>
    <xf numFmtId="0" fontId="16" fillId="0" borderId="3" xfId="0" applyFont="1" applyBorder="1" applyAlignment="1" applyProtection="1">
      <alignment horizontal="justify" vertical="top" wrapText="1"/>
      <protection hidden="1"/>
    </xf>
    <xf numFmtId="0" fontId="16" fillId="0" borderId="3" xfId="0" applyFont="1" applyBorder="1" applyAlignment="1" applyProtection="1">
      <alignment wrapText="1"/>
      <protection hidden="1"/>
    </xf>
    <xf numFmtId="0" fontId="4" fillId="0" borderId="0" xfId="0" applyFont="1" applyAlignment="1" applyProtection="1">
      <alignment wrapText="1"/>
      <protection hidden="1"/>
    </xf>
    <xf numFmtId="0" fontId="5" fillId="0" borderId="3" xfId="0" applyFont="1" applyBorder="1" applyAlignment="1" applyProtection="1">
      <alignment wrapText="1"/>
      <protection hidden="1"/>
    </xf>
    <xf numFmtId="0" fontId="5" fillId="0" borderId="0" xfId="0" applyFont="1" applyAlignment="1" applyProtection="1">
      <alignment horizontal="left" wrapText="1"/>
      <protection hidden="1"/>
    </xf>
    <xf numFmtId="0" fontId="5" fillId="0" borderId="0" xfId="0" applyFont="1" applyProtection="1">
      <protection locked="0" hidden="1"/>
    </xf>
    <xf numFmtId="0" fontId="4" fillId="0" borderId="0" xfId="0" applyFont="1" applyProtection="1">
      <protection locked="0" hidden="1"/>
    </xf>
    <xf numFmtId="0" fontId="4" fillId="0" borderId="0" xfId="0" applyFont="1" applyAlignment="1">
      <alignment horizontal="left" wrapText="1"/>
    </xf>
    <xf numFmtId="0" fontId="18" fillId="0" borderId="4" xfId="0" applyFont="1" applyBorder="1" applyAlignment="1">
      <alignment vertical="top" wrapText="1"/>
    </xf>
    <xf numFmtId="0" fontId="5" fillId="0" borderId="4" xfId="0" applyFont="1" applyBorder="1" applyAlignment="1">
      <alignment vertical="top" wrapText="1"/>
    </xf>
    <xf numFmtId="0" fontId="20" fillId="0" borderId="0" xfId="0" applyFont="1" applyProtection="1">
      <protection hidden="1"/>
    </xf>
    <xf numFmtId="0" fontId="20" fillId="0" borderId="0" xfId="0" applyFont="1" applyAlignment="1" applyProtection="1">
      <alignment horizontal="center"/>
      <protection hidden="1"/>
    </xf>
    <xf numFmtId="0" fontId="20" fillId="0" borderId="0" xfId="0" applyFont="1" applyAlignment="1" applyProtection="1">
      <alignment vertical="center"/>
      <protection hidden="1"/>
    </xf>
    <xf numFmtId="0" fontId="17" fillId="0" borderId="0" xfId="0" applyFont="1" applyProtection="1">
      <protection hidden="1"/>
    </xf>
    <xf numFmtId="0" fontId="16" fillId="0" borderId="0" xfId="0" applyFont="1" applyAlignment="1">
      <alignment horizontal="justify" vertical="top" wrapText="1"/>
    </xf>
    <xf numFmtId="0" fontId="16" fillId="0" borderId="0" xfId="0" applyFont="1" applyAlignment="1">
      <alignment wrapText="1"/>
    </xf>
    <xf numFmtId="0" fontId="16" fillId="0" borderId="0" xfId="0" applyFont="1" applyAlignment="1">
      <alignment horizontal="left" wrapText="1"/>
    </xf>
    <xf numFmtId="0" fontId="5" fillId="0" borderId="4" xfId="0" applyFont="1" applyBorder="1" applyAlignment="1" applyProtection="1">
      <alignment vertical="top" wrapText="1"/>
      <protection hidden="1"/>
    </xf>
    <xf numFmtId="0" fontId="5" fillId="0" borderId="0" xfId="0" applyFont="1" applyAlignment="1" applyProtection="1">
      <alignment wrapText="1"/>
      <protection hidden="1"/>
    </xf>
    <xf numFmtId="0" fontId="4" fillId="0" borderId="0" xfId="0" applyFont="1" applyAlignment="1">
      <alignment horizontal="justify" vertical="top" wrapText="1"/>
    </xf>
    <xf numFmtId="0" fontId="4" fillId="0" borderId="3" xfId="0" applyFont="1" applyBorder="1" applyAlignment="1" applyProtection="1">
      <alignment wrapText="1"/>
      <protection hidden="1"/>
    </xf>
    <xf numFmtId="0" fontId="4" fillId="0" borderId="0" xfId="0" applyFont="1" applyAlignment="1" applyProtection="1">
      <alignment horizontal="left" wrapText="1"/>
      <protection hidden="1"/>
    </xf>
    <xf numFmtId="0" fontId="4" fillId="0" borderId="0" xfId="0" applyFont="1" applyAlignment="1">
      <alignment wrapText="1"/>
    </xf>
    <xf numFmtId="14" fontId="0" fillId="2" borderId="0" xfId="0" applyNumberFormat="1" applyFill="1" applyAlignment="1">
      <alignment horizontal="center"/>
    </xf>
    <xf numFmtId="0" fontId="8" fillId="0" borderId="0" xfId="0" applyFont="1" applyAlignment="1">
      <alignment vertical="center"/>
    </xf>
    <xf numFmtId="0" fontId="0" fillId="0" borderId="0" xfId="0" applyAlignment="1">
      <alignment vertical="center"/>
    </xf>
    <xf numFmtId="0" fontId="18" fillId="0" borderId="0" xfId="0" applyFont="1" applyAlignment="1">
      <alignment vertical="center"/>
    </xf>
    <xf numFmtId="49" fontId="0" fillId="2" borderId="0" xfId="0" applyNumberFormat="1" applyFill="1" applyAlignment="1" applyProtection="1">
      <alignment vertical="center"/>
      <protection locked="0"/>
    </xf>
    <xf numFmtId="0" fontId="11" fillId="0" borderId="0" xfId="0" applyFont="1" applyAlignment="1">
      <alignment vertical="center"/>
    </xf>
    <xf numFmtId="0" fontId="4" fillId="3" borderId="0" xfId="0" applyFont="1" applyFill="1" applyProtection="1">
      <protection hidden="1"/>
    </xf>
    <xf numFmtId="0" fontId="18" fillId="0" borderId="0" xfId="0" applyFont="1"/>
    <xf numFmtId="0" fontId="5" fillId="4" borderId="1" xfId="0" applyFont="1" applyFill="1" applyBorder="1" applyAlignment="1">
      <alignment horizontal="left" vertical="top" wrapText="1"/>
    </xf>
    <xf numFmtId="2" fontId="21" fillId="3" borderId="1" xfId="0" applyNumberFormat="1" applyFont="1" applyFill="1" applyBorder="1" applyAlignment="1">
      <alignment horizontal="center" vertical="top" wrapText="1"/>
    </xf>
    <xf numFmtId="0" fontId="21" fillId="0" borderId="0" xfId="0" applyFont="1" applyAlignment="1" applyProtection="1">
      <alignment vertical="center"/>
      <protection hidden="1"/>
    </xf>
    <xf numFmtId="0" fontId="20" fillId="0" borderId="0" xfId="0" applyFont="1" applyAlignment="1" applyProtection="1">
      <alignment vertical="center" wrapText="1"/>
      <protection hidden="1"/>
    </xf>
    <xf numFmtId="0" fontId="20" fillId="0" borderId="0" xfId="0" applyFont="1" applyAlignment="1">
      <alignment vertical="center" wrapText="1"/>
    </xf>
    <xf numFmtId="0" fontId="20" fillId="0" borderId="0" xfId="0" applyFont="1" applyAlignment="1" applyProtection="1">
      <alignment horizontal="center" vertical="center"/>
      <protection hidden="1"/>
    </xf>
    <xf numFmtId="0" fontId="5" fillId="0" borderId="0" xfId="0" applyFont="1" applyAlignment="1" applyProtection="1">
      <alignment horizontal="left" vertical="top" wrapText="1"/>
      <protection hidden="1"/>
    </xf>
    <xf numFmtId="0" fontId="11" fillId="0" borderId="0" xfId="0" applyFont="1" applyAlignment="1" applyProtection="1">
      <alignment vertical="center"/>
      <protection hidden="1"/>
    </xf>
    <xf numFmtId="49" fontId="0" fillId="2" borderId="0" xfId="0" applyNumberFormat="1" applyFill="1" applyAlignment="1">
      <alignment horizontal="center"/>
    </xf>
    <xf numFmtId="0" fontId="5" fillId="0" borderId="0" xfId="0" applyFont="1" applyAlignment="1">
      <alignment horizontal="justify" vertical="top" wrapText="1"/>
    </xf>
    <xf numFmtId="0" fontId="0" fillId="4" borderId="0" xfId="0" applyFill="1" applyAlignment="1" applyProtection="1">
      <alignment vertical="center"/>
      <protection hidden="1"/>
    </xf>
    <xf numFmtId="0" fontId="4" fillId="0" borderId="0" xfId="0" applyFont="1" applyAlignment="1" applyProtection="1">
      <alignment horizontal="left"/>
      <protection locked="0" hidden="1"/>
    </xf>
    <xf numFmtId="0" fontId="4" fillId="0" borderId="2" xfId="0" applyFont="1" applyBorder="1" applyAlignment="1" applyProtection="1">
      <alignment horizontal="left" vertical="top" wrapText="1"/>
      <protection hidden="1"/>
    </xf>
    <xf numFmtId="0" fontId="4" fillId="0" borderId="0" xfId="0" applyFont="1" applyAlignment="1" applyProtection="1">
      <alignment horizontal="left"/>
      <protection hidden="1"/>
    </xf>
    <xf numFmtId="0" fontId="4" fillId="0" borderId="0" xfId="0" applyFont="1" applyAlignment="1" applyProtection="1">
      <alignment horizontal="left" vertical="top" wrapText="1"/>
      <protection hidden="1"/>
    </xf>
    <xf numFmtId="0" fontId="23" fillId="0" borderId="0" xfId="0" applyFont="1" applyAlignment="1">
      <alignment horizontal="left" vertical="center" wrapText="1"/>
    </xf>
    <xf numFmtId="0" fontId="23" fillId="0" borderId="0" xfId="0" applyFont="1" applyAlignment="1">
      <alignment horizontal="left" vertical="center"/>
    </xf>
    <xf numFmtId="0" fontId="0" fillId="3" borderId="0" xfId="0" applyFill="1"/>
    <xf numFmtId="49" fontId="1" fillId="2" borderId="0" xfId="1" applyNumberFormat="1" applyFill="1" applyAlignment="1" applyProtection="1">
      <alignment vertical="center"/>
      <protection locked="0"/>
    </xf>
    <xf numFmtId="0" fontId="24" fillId="0" borderId="0" xfId="0" applyFont="1" applyProtection="1">
      <protection hidden="1"/>
    </xf>
    <xf numFmtId="0" fontId="16" fillId="0" borderId="4" xfId="0" applyFont="1" applyBorder="1" applyAlignment="1">
      <alignment horizontal="left" vertical="top" wrapText="1"/>
    </xf>
    <xf numFmtId="0" fontId="16" fillId="0" borderId="0" xfId="0" applyFont="1" applyAlignment="1" applyProtection="1">
      <alignment horizontal="left"/>
      <protection locked="0" hidden="1"/>
    </xf>
    <xf numFmtId="0" fontId="16" fillId="0" borderId="0" xfId="0" applyFont="1" applyAlignment="1" applyProtection="1">
      <alignment horizontal="left"/>
      <protection hidden="1"/>
    </xf>
    <xf numFmtId="0" fontId="16" fillId="0" borderId="2" xfId="0" applyFont="1" applyBorder="1" applyAlignment="1" applyProtection="1">
      <alignment horizontal="left" vertical="top" wrapText="1"/>
      <protection hidden="1"/>
    </xf>
    <xf numFmtId="0" fontId="16" fillId="0" borderId="0" xfId="0" applyFont="1" applyAlignment="1">
      <alignment horizontal="left" vertical="top" wrapText="1"/>
    </xf>
    <xf numFmtId="0" fontId="16" fillId="0" borderId="0" xfId="0" applyFont="1" applyAlignment="1" applyProtection="1">
      <alignment horizontal="left" vertical="top" wrapText="1"/>
      <protection hidden="1"/>
    </xf>
    <xf numFmtId="0" fontId="16" fillId="0" borderId="4" xfId="0" applyFont="1" applyBorder="1" applyAlignment="1">
      <alignment vertical="top" wrapText="1"/>
    </xf>
    <xf numFmtId="0" fontId="16" fillId="0" borderId="0" xfId="0" applyFont="1" applyProtection="1">
      <protection locked="0" hidden="1"/>
    </xf>
    <xf numFmtId="0" fontId="16" fillId="0" borderId="0" xfId="0" applyFont="1" applyProtection="1">
      <protection hidden="1"/>
    </xf>
    <xf numFmtId="0" fontId="16" fillId="0" borderId="2" xfId="0" applyFont="1" applyBorder="1" applyAlignment="1" applyProtection="1">
      <alignment horizontal="justify" vertical="top" wrapText="1"/>
      <protection hidden="1"/>
    </xf>
    <xf numFmtId="0" fontId="26" fillId="0" borderId="0" xfId="0" applyFont="1" applyAlignment="1">
      <alignment wrapText="1"/>
    </xf>
    <xf numFmtId="0" fontId="4" fillId="0" borderId="0" xfId="0" applyFont="1" applyAlignment="1">
      <alignment vertical="center" wrapText="1"/>
    </xf>
    <xf numFmtId="0" fontId="4" fillId="0" borderId="0" xfId="0" applyFont="1" applyAlignment="1" applyProtection="1">
      <alignment horizontal="center" vertical="center"/>
      <protection hidden="1"/>
    </xf>
    <xf numFmtId="0" fontId="24" fillId="0" borderId="0" xfId="0" applyFont="1" applyAlignment="1" applyProtection="1">
      <alignment horizontal="center" vertical="center"/>
      <protection hidden="1"/>
    </xf>
    <xf numFmtId="0" fontId="4" fillId="0" borderId="0" xfId="0" applyFont="1" applyAlignment="1" applyProtection="1">
      <alignment vertical="center"/>
      <protection hidden="1"/>
    </xf>
    <xf numFmtId="0" fontId="4" fillId="0" borderId="0" xfId="5" applyFont="1" applyAlignment="1" applyProtection="1">
      <alignment horizontal="left"/>
      <protection hidden="1"/>
    </xf>
    <xf numFmtId="0" fontId="4" fillId="0" borderId="0" xfId="5" applyFont="1" applyAlignment="1" applyProtection="1">
      <alignment horizontal="left" vertical="top" wrapText="1"/>
      <protection hidden="1"/>
    </xf>
    <xf numFmtId="0" fontId="5" fillId="0" borderId="0" xfId="5" applyAlignment="1" applyProtection="1">
      <alignment horizontal="left" vertical="top" wrapText="1"/>
      <protection hidden="1"/>
    </xf>
    <xf numFmtId="0" fontId="5" fillId="0" borderId="2" xfId="5" applyBorder="1" applyAlignment="1" applyProtection="1">
      <alignment horizontal="left" vertical="top" wrapText="1"/>
      <protection hidden="1"/>
    </xf>
    <xf numFmtId="0" fontId="4" fillId="0" borderId="2" xfId="5" applyFont="1" applyBorder="1" applyAlignment="1" applyProtection="1">
      <alignment horizontal="left" vertical="top" wrapText="1"/>
      <protection hidden="1"/>
    </xf>
    <xf numFmtId="0" fontId="5" fillId="0" borderId="0" xfId="5" applyAlignment="1" applyProtection="1">
      <alignment horizontal="left"/>
      <protection locked="0" hidden="1"/>
    </xf>
    <xf numFmtId="0" fontId="5" fillId="0" borderId="4" xfId="5" applyBorder="1" applyAlignment="1">
      <alignment horizontal="left" vertical="top" wrapText="1"/>
    </xf>
    <xf numFmtId="49" fontId="4" fillId="2" borderId="0" xfId="0" applyNumberFormat="1" applyFont="1" applyFill="1" applyAlignment="1" applyProtection="1">
      <alignment vertical="center"/>
      <protection locked="0"/>
    </xf>
    <xf numFmtId="0" fontId="16" fillId="0" borderId="0" xfId="5" applyFont="1" applyAlignment="1">
      <alignment horizontal="justify" vertical="top" wrapText="1"/>
    </xf>
    <xf numFmtId="0" fontId="16" fillId="0" borderId="0" xfId="5" applyFont="1" applyAlignment="1">
      <alignment horizontal="left" wrapText="1"/>
    </xf>
    <xf numFmtId="0" fontId="5" fillId="0" borderId="0" xfId="5" applyAlignment="1" applyProtection="1">
      <alignment horizontal="justify" vertical="top" wrapText="1"/>
      <protection hidden="1"/>
    </xf>
    <xf numFmtId="0" fontId="30" fillId="0" borderId="0" xfId="0" applyFont="1" applyAlignment="1" applyProtection="1">
      <alignment horizontal="right"/>
      <protection hidden="1"/>
    </xf>
    <xf numFmtId="0" fontId="28" fillId="0" borderId="0" xfId="0" applyFont="1"/>
    <xf numFmtId="0" fontId="4" fillId="0" borderId="0" xfId="5" applyFont="1" applyProtection="1">
      <protection hidden="1"/>
    </xf>
    <xf numFmtId="0" fontId="5" fillId="0" borderId="0" xfId="5" applyAlignment="1" applyProtection="1">
      <alignment wrapText="1"/>
      <protection hidden="1"/>
    </xf>
    <xf numFmtId="0" fontId="5" fillId="0" borderId="0" xfId="5"/>
    <xf numFmtId="0" fontId="31" fillId="0" borderId="0" xfId="5" applyFont="1" applyProtection="1">
      <protection hidden="1"/>
    </xf>
    <xf numFmtId="0" fontId="16" fillId="0" borderId="0" xfId="5" applyFont="1" applyAlignment="1">
      <alignment wrapText="1"/>
    </xf>
    <xf numFmtId="0" fontId="5" fillId="0" borderId="2" xfId="5" applyBorder="1" applyAlignment="1" applyProtection="1">
      <alignment horizontal="justify" vertical="top" wrapText="1"/>
      <protection hidden="1"/>
    </xf>
    <xf numFmtId="0" fontId="4" fillId="0" borderId="2" xfId="5" applyFont="1" applyBorder="1" applyAlignment="1" applyProtection="1">
      <alignment horizontal="justify" vertical="top" wrapText="1"/>
      <protection hidden="1"/>
    </xf>
    <xf numFmtId="0" fontId="4" fillId="0" borderId="0" xfId="5" applyFont="1" applyProtection="1">
      <protection locked="0" hidden="1"/>
    </xf>
    <xf numFmtId="0" fontId="5" fillId="0" borderId="0" xfId="5" applyProtection="1">
      <protection locked="0" hidden="1"/>
    </xf>
    <xf numFmtId="0" fontId="5" fillId="0" borderId="4" xfId="5" applyBorder="1" applyAlignment="1" applyProtection="1">
      <alignment vertical="top" wrapText="1"/>
      <protection locked="0" hidden="1"/>
    </xf>
    <xf numFmtId="0" fontId="16" fillId="0" borderId="4" xfId="4" applyFont="1" applyBorder="1" applyAlignment="1">
      <alignment horizontal="left" vertical="top" wrapText="1"/>
    </xf>
    <xf numFmtId="0" fontId="16" fillId="0" borderId="0" xfId="4" applyFont="1" applyAlignment="1" applyProtection="1">
      <alignment horizontal="left"/>
      <protection locked="0" hidden="1"/>
    </xf>
    <xf numFmtId="0" fontId="16" fillId="0" borderId="0" xfId="4" applyFont="1" applyAlignment="1" applyProtection="1">
      <alignment horizontal="left"/>
      <protection hidden="1"/>
    </xf>
    <xf numFmtId="0" fontId="16" fillId="0" borderId="2" xfId="4" applyFont="1" applyBorder="1" applyAlignment="1" applyProtection="1">
      <alignment horizontal="left" vertical="top" wrapText="1"/>
      <protection hidden="1"/>
    </xf>
    <xf numFmtId="0" fontId="16" fillId="0" borderId="0" xfId="4" applyFont="1" applyAlignment="1" applyProtection="1">
      <alignment horizontal="left" vertical="top" wrapText="1"/>
      <protection hidden="1"/>
    </xf>
    <xf numFmtId="0" fontId="16" fillId="0" borderId="0" xfId="4" applyFont="1" applyAlignment="1">
      <alignment horizontal="left" vertical="top" wrapText="1"/>
    </xf>
    <xf numFmtId="0" fontId="16" fillId="0" borderId="3" xfId="4" applyFont="1" applyBorder="1" applyAlignment="1" applyProtection="1">
      <alignment horizontal="left" wrapText="1"/>
      <protection hidden="1"/>
    </xf>
    <xf numFmtId="0" fontId="16" fillId="0" borderId="0" xfId="4" applyFont="1" applyAlignment="1" applyProtection="1">
      <alignment horizontal="left" wrapText="1"/>
      <protection hidden="1"/>
    </xf>
    <xf numFmtId="0" fontId="4" fillId="0" borderId="0" xfId="4" applyFont="1" applyProtection="1">
      <protection hidden="1"/>
    </xf>
    <xf numFmtId="0" fontId="5" fillId="0" borderId="0" xfId="4" applyAlignment="1" applyProtection="1">
      <alignment horizontal="left" vertical="top" wrapText="1"/>
      <protection hidden="1"/>
    </xf>
    <xf numFmtId="0" fontId="16" fillId="0" borderId="0" xfId="4" applyFont="1" applyAlignment="1">
      <alignment horizontal="justify" vertical="top" wrapText="1"/>
    </xf>
    <xf numFmtId="0" fontId="5" fillId="0" borderId="0" xfId="4" applyAlignment="1" applyProtection="1">
      <alignment horizontal="justify" vertical="top" wrapText="1"/>
      <protection hidden="1"/>
    </xf>
    <xf numFmtId="0" fontId="16" fillId="0" borderId="0" xfId="4" applyFont="1" applyAlignment="1">
      <alignment horizontal="left" wrapText="1"/>
    </xf>
    <xf numFmtId="0" fontId="16" fillId="0" borderId="0" xfId="4" applyFont="1" applyAlignment="1">
      <alignment wrapText="1"/>
    </xf>
    <xf numFmtId="0" fontId="5" fillId="0" borderId="2" xfId="4" applyBorder="1" applyAlignment="1" applyProtection="1">
      <alignment horizontal="justify" vertical="top" wrapText="1"/>
      <protection hidden="1"/>
    </xf>
    <xf numFmtId="0" fontId="4" fillId="0" borderId="2" xfId="4" applyFont="1" applyBorder="1" applyAlignment="1" applyProtection="1">
      <alignment horizontal="justify" vertical="top" wrapText="1"/>
      <protection hidden="1"/>
    </xf>
    <xf numFmtId="0" fontId="4" fillId="0" borderId="0" xfId="4" applyFont="1" applyProtection="1">
      <protection locked="0" hidden="1"/>
    </xf>
    <xf numFmtId="0" fontId="5" fillId="0" borderId="0" xfId="4" applyProtection="1">
      <protection locked="0" hidden="1"/>
    </xf>
    <xf numFmtId="0" fontId="5" fillId="0" borderId="4" xfId="4" applyBorder="1" applyAlignment="1" applyProtection="1">
      <alignment vertical="top" wrapText="1"/>
      <protection locked="0" hidden="1"/>
    </xf>
    <xf numFmtId="0" fontId="4" fillId="4" borderId="0" xfId="0" applyFont="1" applyFill="1" applyAlignment="1" applyProtection="1">
      <alignment vertical="center" wrapText="1"/>
      <protection hidden="1"/>
    </xf>
    <xf numFmtId="0" fontId="5" fillId="0" borderId="0" xfId="3" applyFont="1"/>
    <xf numFmtId="0" fontId="5" fillId="3" borderId="0" xfId="4" applyFill="1"/>
    <xf numFmtId="49" fontId="7" fillId="5" borderId="0" xfId="0" applyNumberFormat="1" applyFont="1" applyFill="1" applyProtection="1">
      <protection locked="0"/>
    </xf>
    <xf numFmtId="49" fontId="31" fillId="2" borderId="0" xfId="0" applyNumberFormat="1" applyFont="1" applyFill="1" applyAlignment="1" applyProtection="1">
      <alignment vertical="center"/>
      <protection locked="0"/>
    </xf>
    <xf numFmtId="0" fontId="5" fillId="0" borderId="0" xfId="0" applyFont="1"/>
    <xf numFmtId="0" fontId="0" fillId="6" borderId="0" xfId="0" applyFill="1" applyAlignment="1">
      <alignment vertical="center"/>
    </xf>
    <xf numFmtId="0" fontId="23" fillId="7" borderId="0" xfId="0" applyFont="1" applyFill="1" applyAlignment="1">
      <alignment horizontal="left" vertical="center"/>
    </xf>
    <xf numFmtId="0" fontId="5" fillId="0" borderId="0" xfId="5" applyAlignment="1" applyProtection="1">
      <alignment horizontal="left" vertical="top"/>
      <protection hidden="1"/>
    </xf>
    <xf numFmtId="0" fontId="5" fillId="0" borderId="5" xfId="0" applyFont="1" applyBorder="1" applyAlignment="1">
      <alignment horizontal="left" wrapText="1"/>
    </xf>
    <xf numFmtId="0" fontId="5" fillId="0" borderId="5" xfId="0" applyFont="1" applyBorder="1" applyAlignment="1">
      <alignment horizontal="left"/>
    </xf>
    <xf numFmtId="0" fontId="8" fillId="0" borderId="0" xfId="0" applyFont="1" applyAlignment="1">
      <alignment horizontal="left" wrapText="1"/>
    </xf>
    <xf numFmtId="0" fontId="8" fillId="0" borderId="0" xfId="0" applyFont="1" applyAlignment="1">
      <alignment horizontal="left"/>
    </xf>
    <xf numFmtId="0" fontId="5" fillId="0" borderId="0" xfId="0" applyFont="1" applyAlignment="1">
      <alignment horizontal="left" wrapText="1"/>
    </xf>
    <xf numFmtId="0" fontId="5" fillId="0" borderId="0" xfId="0" applyFont="1" applyAlignment="1">
      <alignment horizontal="left"/>
    </xf>
    <xf numFmtId="0" fontId="9" fillId="0" borderId="0" xfId="0" applyFont="1" applyAlignment="1">
      <alignment horizontal="left" wrapText="1"/>
    </xf>
    <xf numFmtId="0" fontId="5" fillId="3" borderId="0" xfId="4" applyFill="1" applyAlignment="1">
      <alignment horizontal="left" wrapText="1"/>
    </xf>
    <xf numFmtId="0" fontId="23" fillId="7" borderId="0" xfId="0" applyFont="1" applyFill="1" applyAlignment="1">
      <alignment horizontal="left" vertical="center" wrapText="1"/>
    </xf>
    <xf numFmtId="0" fontId="23" fillId="7" borderId="0" xfId="0" applyFont="1" applyFill="1" applyAlignment="1">
      <alignment horizontal="left" vertical="center"/>
    </xf>
    <xf numFmtId="0" fontId="0" fillId="0" borderId="0" xfId="0" applyAlignment="1">
      <alignment horizontal="left" vertical="center"/>
    </xf>
    <xf numFmtId="0" fontId="11" fillId="6" borderId="0" xfId="0" applyFont="1" applyFill="1" applyAlignment="1">
      <alignment horizontal="left" vertical="center" wrapText="1"/>
    </xf>
    <xf numFmtId="0" fontId="11" fillId="6" borderId="0" xfId="0" applyFont="1" applyFill="1" applyAlignment="1">
      <alignment horizontal="left" vertical="center"/>
    </xf>
    <xf numFmtId="0" fontId="0" fillId="4" borderId="0" xfId="0" applyFill="1" applyAlignment="1" applyProtection="1">
      <alignment horizontal="left"/>
      <protection hidden="1"/>
    </xf>
    <xf numFmtId="49" fontId="0" fillId="4" borderId="0" xfId="0" applyNumberFormat="1" applyFill="1" applyAlignment="1" applyProtection="1">
      <alignment vertical="center" wrapText="1"/>
      <protection locked="0"/>
    </xf>
    <xf numFmtId="49" fontId="5" fillId="4" borderId="0" xfId="0" applyNumberFormat="1" applyFont="1" applyFill="1" applyAlignment="1" applyProtection="1">
      <alignment vertical="center" wrapText="1"/>
      <protection locked="0"/>
    </xf>
    <xf numFmtId="49" fontId="4" fillId="4" borderId="0" xfId="0" applyNumberFormat="1" applyFont="1" applyFill="1" applyAlignment="1" applyProtection="1">
      <alignment vertical="center" wrapText="1"/>
      <protection locked="0"/>
    </xf>
    <xf numFmtId="0" fontId="0" fillId="4" borderId="0" xfId="0" applyFill="1" applyAlignment="1" applyProtection="1">
      <alignment horizontal="center"/>
      <protection hidden="1"/>
    </xf>
    <xf numFmtId="0" fontId="0" fillId="4" borderId="0" xfId="0" applyFill="1" applyAlignment="1" applyProtection="1">
      <alignment horizontal="left" vertical="center"/>
      <protection hidden="1"/>
    </xf>
    <xf numFmtId="0" fontId="7" fillId="0" borderId="0" xfId="0" applyFont="1" applyAlignment="1" applyProtection="1">
      <alignment horizontal="left" vertical="center" wrapText="1"/>
      <protection hidden="1"/>
    </xf>
    <xf numFmtId="0" fontId="4" fillId="0" borderId="0" xfId="0" applyFont="1" applyAlignment="1" applyProtection="1">
      <alignment horizontal="left" vertical="center" wrapText="1"/>
      <protection hidden="1"/>
    </xf>
    <xf numFmtId="0" fontId="5" fillId="0" borderId="0" xfId="0" applyFont="1" applyAlignment="1" applyProtection="1">
      <alignment horizontal="left" vertical="center" wrapText="1"/>
      <protection hidden="1"/>
    </xf>
    <xf numFmtId="0" fontId="5" fillId="0" borderId="0" xfId="0" applyFont="1" applyAlignment="1" applyProtection="1">
      <alignment horizontal="left" vertical="center"/>
      <protection hidden="1"/>
    </xf>
    <xf numFmtId="0" fontId="1" fillId="0" borderId="0" xfId="1" applyFill="1" applyBorder="1" applyAlignment="1" applyProtection="1">
      <alignment horizontal="left"/>
      <protection hidden="1"/>
    </xf>
    <xf numFmtId="0" fontId="21" fillId="0" borderId="0" xfId="0" applyFont="1" applyAlignment="1" applyProtection="1">
      <alignment horizontal="left" vertical="center" wrapText="1"/>
      <protection hidden="1"/>
    </xf>
    <xf numFmtId="49" fontId="4" fillId="2" borderId="0" xfId="0" applyNumberFormat="1" applyFont="1" applyFill="1" applyAlignment="1" applyProtection="1">
      <alignment vertical="center"/>
      <protection locked="0"/>
    </xf>
    <xf numFmtId="0" fontId="8" fillId="0" borderId="0" xfId="4" applyFont="1" applyAlignment="1">
      <alignment horizontal="left" vertical="center"/>
    </xf>
    <xf numFmtId="0" fontId="5" fillId="0" borderId="0" xfId="4" applyAlignment="1">
      <alignment vertical="center"/>
    </xf>
    <xf numFmtId="0" fontId="5" fillId="0" borderId="0" xfId="4" applyAlignment="1">
      <alignment horizontal="left" vertical="center" wrapText="1"/>
    </xf>
    <xf numFmtId="0" fontId="5" fillId="0" borderId="0" xfId="4" applyAlignment="1">
      <alignment horizontal="left" vertical="center"/>
    </xf>
    <xf numFmtId="0" fontId="5" fillId="0" borderId="0" xfId="4"/>
    <xf numFmtId="0" fontId="8" fillId="0" borderId="0" xfId="4" applyFont="1" applyAlignment="1">
      <alignment vertical="center"/>
    </xf>
    <xf numFmtId="0" fontId="4" fillId="0" borderId="0" xfId="4" applyFont="1" applyAlignment="1">
      <alignment vertical="center"/>
    </xf>
    <xf numFmtId="0" fontId="4" fillId="0" borderId="0" xfId="4" applyFont="1" applyAlignment="1">
      <alignment horizontal="left" vertical="center" wrapText="1"/>
    </xf>
    <xf numFmtId="0" fontId="4" fillId="0" borderId="0" xfId="4" applyFont="1" applyAlignment="1">
      <alignment horizontal="left" vertical="center"/>
    </xf>
    <xf numFmtId="0" fontId="4" fillId="0" borderId="0" xfId="4" applyFont="1" applyAlignment="1">
      <alignment horizontal="left"/>
    </xf>
    <xf numFmtId="0" fontId="4" fillId="0" borderId="0" xfId="4" applyFont="1"/>
    <xf numFmtId="0" fontId="8" fillId="3" borderId="0" xfId="4" applyFont="1" applyFill="1" applyAlignment="1">
      <alignment horizontal="left"/>
    </xf>
    <xf numFmtId="0" fontId="4" fillId="3" borderId="0" xfId="4" applyFont="1" applyFill="1"/>
    <xf numFmtId="0" fontId="4" fillId="3" borderId="0" xfId="4" applyFont="1" applyFill="1" applyAlignment="1">
      <alignment vertical="center"/>
    </xf>
    <xf numFmtId="0" fontId="14" fillId="3" borderId="0" xfId="1" applyFont="1" applyFill="1" applyAlignment="1" applyProtection="1">
      <alignment horizontal="justify" vertical="center"/>
    </xf>
    <xf numFmtId="0" fontId="8" fillId="3" borderId="5" xfId="4" applyFont="1" applyFill="1" applyBorder="1" applyAlignment="1">
      <alignment horizontal="left" vertical="center" wrapText="1"/>
    </xf>
    <xf numFmtId="0" fontId="4" fillId="3" borderId="5" xfId="4" applyFont="1" applyFill="1" applyBorder="1" applyAlignment="1">
      <alignment horizontal="left" vertical="center"/>
    </xf>
    <xf numFmtId="0" fontId="4" fillId="3" borderId="0" xfId="4" applyFont="1" applyFill="1" applyAlignment="1">
      <alignment horizontal="left" vertical="center"/>
    </xf>
    <xf numFmtId="0" fontId="4" fillId="3" borderId="1" xfId="4" applyFont="1" applyFill="1" applyBorder="1" applyAlignment="1">
      <alignment horizontal="left" vertical="top" wrapText="1"/>
    </xf>
    <xf numFmtId="0" fontId="4" fillId="3" borderId="1" xfId="4" applyFont="1" applyFill="1" applyBorder="1" applyAlignment="1">
      <alignment horizontal="center" vertical="top" wrapText="1"/>
    </xf>
    <xf numFmtId="2" fontId="21" fillId="3" borderId="1" xfId="4" applyNumberFormat="1" applyFont="1" applyFill="1" applyBorder="1" applyAlignment="1">
      <alignment horizontal="center" vertical="top" wrapText="1"/>
    </xf>
    <xf numFmtId="0" fontId="4" fillId="3" borderId="0" xfId="4" applyFont="1" applyFill="1" applyAlignment="1">
      <alignment horizontal="left" wrapText="1"/>
    </xf>
    <xf numFmtId="0" fontId="4" fillId="3" borderId="0" xfId="4" applyFont="1" applyFill="1" applyAlignment="1">
      <alignment horizontal="left"/>
    </xf>
    <xf numFmtId="164" fontId="21" fillId="3" borderId="1" xfId="4" applyNumberFormat="1" applyFont="1" applyFill="1" applyBorder="1" applyAlignment="1">
      <alignment horizontal="center" vertical="top" wrapText="1"/>
    </xf>
    <xf numFmtId="0" fontId="5" fillId="3" borderId="0" xfId="4" applyFill="1" applyAlignment="1">
      <alignment vertical="center"/>
    </xf>
    <xf numFmtId="0" fontId="5" fillId="3" borderId="0" xfId="4" applyFill="1" applyAlignment="1">
      <alignment horizontal="left" vertical="center" wrapText="1"/>
    </xf>
    <xf numFmtId="0" fontId="9" fillId="0" borderId="0" xfId="4" applyFont="1" applyAlignment="1">
      <alignment horizontal="left" vertical="center"/>
    </xf>
  </cellXfs>
  <cellStyles count="6">
    <cellStyle name="Hyperlink 2" xfId="2" xr:uid="{00000000-0005-0000-0000-000000000000}"/>
    <cellStyle name="Link" xfId="1" builtinId="8"/>
    <cellStyle name="Standard" xfId="0" builtinId="0"/>
    <cellStyle name="Standard 2" xfId="3" xr:uid="{00000000-0005-0000-0000-000003000000}"/>
    <cellStyle name="Standard 2 2" xfId="4" xr:uid="{00000000-0005-0000-0000-000004000000}"/>
    <cellStyle name="Standard 3" xfId="5" xr:uid="{00000000-0005-0000-0000-000005000000}"/>
  </cellStyles>
  <dxfs count="57">
    <dxf>
      <fill>
        <patternFill>
          <bgColor indexed="43"/>
        </patternFill>
      </fill>
    </dxf>
    <dxf>
      <fill>
        <patternFill>
          <bgColor indexed="43"/>
        </patternFill>
      </fill>
    </dxf>
    <dxf>
      <fill>
        <patternFill>
          <bgColor indexed="43"/>
        </patternFill>
      </fill>
    </dxf>
    <dxf>
      <fill>
        <patternFill>
          <bgColor indexed="43"/>
        </patternFill>
      </fill>
    </dxf>
    <dxf>
      <font>
        <condense val="0"/>
        <extend val="0"/>
        <color indexed="9"/>
      </font>
    </dxf>
    <dxf>
      <fill>
        <patternFill>
          <bgColor indexed="43"/>
        </patternFill>
      </fill>
    </dxf>
    <dxf>
      <fill>
        <patternFill>
          <bgColor indexed="43"/>
        </patternFill>
      </fill>
    </dxf>
    <dxf>
      <fill>
        <patternFill>
          <bgColor indexed="43"/>
        </patternFill>
      </fill>
    </dxf>
    <dxf>
      <fill>
        <patternFill>
          <bgColor indexed="43"/>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ill>
        <patternFill>
          <bgColor indexed="43"/>
        </patternFill>
      </fill>
    </dxf>
    <dxf>
      <font>
        <condense val="0"/>
        <extend val="0"/>
        <color indexed="9"/>
      </font>
    </dxf>
    <dxf>
      <fill>
        <patternFill>
          <bgColor indexed="43"/>
        </patternFill>
      </fill>
    </dxf>
    <dxf>
      <fill>
        <patternFill>
          <bgColor indexed="43"/>
        </patternFill>
      </fill>
    </dxf>
    <dxf>
      <font>
        <condense val="0"/>
        <extend val="0"/>
        <color indexed="9"/>
      </font>
    </dxf>
    <dxf>
      <font>
        <condense val="0"/>
        <extend val="0"/>
        <color indexed="9"/>
      </font>
    </dxf>
    <dxf>
      <fill>
        <patternFill>
          <bgColor indexed="43"/>
        </patternFill>
      </fill>
    </dxf>
    <dxf>
      <fill>
        <patternFill>
          <bgColor indexed="43"/>
        </patternFill>
      </fill>
    </dxf>
    <dxf>
      <font>
        <condense val="0"/>
        <extend val="0"/>
        <color indexed="9"/>
      </font>
    </dxf>
    <dxf>
      <font>
        <condense val="0"/>
        <extend val="0"/>
        <color indexed="9"/>
      </font>
    </dxf>
    <dxf>
      <font>
        <condense val="0"/>
        <extend val="0"/>
        <color indexed="9"/>
      </font>
    </dxf>
    <dxf>
      <fill>
        <patternFill>
          <bgColor indexed="43"/>
        </patternFill>
      </fill>
    </dxf>
    <dxf>
      <fill>
        <patternFill>
          <bgColor indexed="43"/>
        </patternFill>
      </fill>
    </dxf>
    <dxf>
      <font>
        <condense val="0"/>
        <extend val="0"/>
        <color indexed="9"/>
      </font>
    </dxf>
    <dxf>
      <fill>
        <patternFill>
          <bgColor indexed="43"/>
        </patternFill>
      </fill>
    </dxf>
    <dxf>
      <fill>
        <patternFill>
          <bgColor indexed="43"/>
        </patternFill>
      </fill>
    </dxf>
    <dxf>
      <font>
        <condense val="0"/>
        <extend val="0"/>
        <color indexed="9"/>
      </font>
    </dxf>
    <dxf>
      <fill>
        <patternFill>
          <bgColor indexed="43"/>
        </patternFill>
      </fill>
    </dxf>
    <dxf>
      <fill>
        <patternFill>
          <bgColor indexed="43"/>
        </patternFill>
      </fill>
    </dxf>
    <dxf>
      <font>
        <condense val="0"/>
        <extend val="0"/>
        <color indexed="9"/>
      </font>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ill>
        <patternFill>
          <bgColor indexed="43"/>
        </patternFill>
      </fill>
    </dxf>
    <dxf>
      <fill>
        <patternFill>
          <bgColor indexed="43"/>
        </patternFill>
      </fill>
    </dxf>
    <dxf>
      <fill>
        <patternFill>
          <bgColor indexed="43"/>
        </patternFill>
      </fill>
    </dxf>
    <dxf>
      <font>
        <condense val="0"/>
        <extend val="0"/>
        <color indexed="9"/>
      </font>
    </dxf>
    <dxf>
      <font>
        <condense val="0"/>
        <extend val="0"/>
        <color indexed="9"/>
      </font>
    </dxf>
    <dxf>
      <font>
        <condense val="0"/>
        <extend val="0"/>
        <color indexed="9"/>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C1"/>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8.xml"/><Relationship Id="rId21" Type="http://schemas.openxmlformats.org/officeDocument/2006/relationships/worksheet" Target="worksheets/sheet21.xml"/><Relationship Id="rId34" Type="http://schemas.openxmlformats.org/officeDocument/2006/relationships/externalLink" Target="externalLinks/externalLink3.xml"/><Relationship Id="rId42" Type="http://schemas.openxmlformats.org/officeDocument/2006/relationships/theme" Target="theme/theme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1.xml"/><Relationship Id="rId37" Type="http://schemas.openxmlformats.org/officeDocument/2006/relationships/externalLink" Target="externalLinks/externalLink6.xml"/><Relationship Id="rId40" Type="http://schemas.openxmlformats.org/officeDocument/2006/relationships/externalLink" Target="externalLinks/externalLink9.xml"/><Relationship Id="rId45"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externalLink" Target="externalLinks/externalLink4.xml"/><Relationship Id="rId43"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2.xml"/><Relationship Id="rId38" Type="http://schemas.openxmlformats.org/officeDocument/2006/relationships/externalLink" Target="externalLinks/externalLink7.xml"/><Relationship Id="rId20" Type="http://schemas.openxmlformats.org/officeDocument/2006/relationships/worksheet" Target="worksheets/sheet20.xml"/><Relationship Id="rId41" Type="http://schemas.openxmlformats.org/officeDocument/2006/relationships/externalLink" Target="externalLinks/externalLink10.xml"/></Relationships>
</file>

<file path=xl/ctrlProps/ctrlProp1.xml><?xml version="1.0" encoding="utf-8"?>
<formControlPr xmlns="http://schemas.microsoft.com/office/spreadsheetml/2009/9/main" objectType="Drop" dropLines="50" dropStyle="combo" dx="25" fmlaLink="LoeslichTrocken!$B$1" fmlaRange="LoeslichTrocken!$B$3:$B$18" sel="16" val="0"/>
</file>

<file path=xl/ctrlProps/ctrlProp10.xml><?xml version="1.0" encoding="utf-8"?>
<formControlPr xmlns="http://schemas.microsoft.com/office/spreadsheetml/2009/9/main" objectType="Drop" dropLines="50" dropStyle="combo" dx="25" fmlaLink="Elemente!$G$2" fmlaRange="Elemente!$B$3:$B$39" sel="37" val="0"/>
</file>

<file path=xl/ctrlProps/ctrlProp11.xml><?xml version="1.0" encoding="utf-8"?>
<formControlPr xmlns="http://schemas.microsoft.com/office/spreadsheetml/2009/9/main" objectType="Drop" dropLines="50" dropStyle="combo" dx="25" fmlaLink="Phosphat!$B$1" fmlaRange="Phosphat!$B$3:$B$27" sel="25" val="0"/>
</file>

<file path=xl/ctrlProps/ctrlProp12.xml><?xml version="1.0" encoding="utf-8"?>
<formControlPr xmlns="http://schemas.microsoft.com/office/spreadsheetml/2009/9/main" objectType="Drop" dropLines="15" dropStyle="combo" dx="25" fmlaLink="Teilnehmerdaten!$D$4" fmlaRange="Teilnehmerdaten!$G$5:$G$6" sel="2" val="0"/>
</file>

<file path=xl/ctrlProps/ctrlProp13.xml><?xml version="1.0" encoding="utf-8"?>
<formControlPr xmlns="http://schemas.microsoft.com/office/spreadsheetml/2009/9/main" objectType="Drop" dropLines="50" dropStyle="combo" dx="25" fmlaLink="Citronensäure!$B$1" fmlaRange="Citronensäure!$B$3:$B$22" sel="20" val="0"/>
</file>

<file path=xl/ctrlProps/ctrlProp14.xml><?xml version="1.0" encoding="utf-8"?>
<formControlPr xmlns="http://schemas.microsoft.com/office/spreadsheetml/2009/9/main" objectType="Drop" dropLines="50" dropStyle="combo" dx="25" fmlaLink="Prolin!$B$1" fmlaRange="Prolin!$B$3:$B$16" sel="14" val="0"/>
</file>

<file path=xl/ctrlProps/ctrlProp15.xml><?xml version="1.0" encoding="utf-8"?>
<formControlPr xmlns="http://schemas.microsoft.com/office/spreadsheetml/2009/9/main" objectType="Drop" dropLines="50" dropStyle="combo" dx="25" fmlaLink="Formolzahl!$B$1" fmlaRange="Formolzahl!$B$3:$B$8" sel="6" val="0"/>
</file>

<file path=xl/ctrlProps/ctrlProp16.xml><?xml version="1.0" encoding="utf-8"?>
<formControlPr xmlns="http://schemas.microsoft.com/office/spreadsheetml/2009/9/main" objectType="Drop" dropLines="50" dropStyle="combo" dx="25" fmlaLink="Elemente!$E$2" fmlaRange="Elemente!$B$3:$B$39" sel="37" val="0"/>
</file>

<file path=xl/ctrlProps/ctrlProp17.xml><?xml version="1.0" encoding="utf-8"?>
<formControlPr xmlns="http://schemas.microsoft.com/office/spreadsheetml/2009/9/main" objectType="Drop" dropLines="50" dropStyle="combo" dx="25" fmlaLink="Sulfat!$B$1" fmlaRange="Sulfat!$B$3:$B$11" sel="9" val="0"/>
</file>

<file path=xl/ctrlProps/ctrlProp18.xml><?xml version="1.0" encoding="utf-8"?>
<formControlPr xmlns="http://schemas.microsoft.com/office/spreadsheetml/2009/9/main" objectType="Drop" dropLines="50" dropStyle="combo" dx="25" fmlaLink="Ethanol!$B$1" fmlaRange="Ethanol!$B$3:$B$17" sel="15" val="0"/>
</file>

<file path=xl/ctrlProps/ctrlProp19.xml><?xml version="1.0" encoding="utf-8"?>
<formControlPr xmlns="http://schemas.microsoft.com/office/spreadsheetml/2009/9/main" objectType="Drop" dropLines="50" dropStyle="combo" dx="25" fmlaLink="Aepfelsäure!$B$1" fmlaRange="Aepfelsäure!$B$3:$B$13" sel="11" val="0"/>
</file>

<file path=xl/ctrlProps/ctrlProp2.xml><?xml version="1.0" encoding="utf-8"?>
<formControlPr xmlns="http://schemas.microsoft.com/office/spreadsheetml/2009/9/main" objectType="Drop" dropLines="50" dropStyle="combo" dx="25" fmlaLink="'pH-Wert'!$B$1" fmlaRange="'pH-Wert'!$B$3:$B$18" sel="16" val="0"/>
</file>

<file path=xl/ctrlProps/ctrlProp20.xml><?xml version="1.0" encoding="utf-8"?>
<formControlPr xmlns="http://schemas.microsoft.com/office/spreadsheetml/2009/9/main" objectType="Drop" dropLines="50" dropStyle="combo" dx="25" fmlaLink="Dichte!$B$1" fmlaRange="Dichte!$B$3:$B$28" sel="26" val="0"/>
</file>

<file path=xl/ctrlProps/ctrlProp21.xml><?xml version="1.0" encoding="utf-8"?>
<formControlPr xmlns="http://schemas.microsoft.com/office/spreadsheetml/2009/9/main" objectType="Drop" dropLines="50" dropStyle="combo" dx="25" fmlaLink="IsoCitronensäure!$B$1" fmlaRange="IsoCitronensäure!$B$3:$B$12" sel="10" val="0"/>
</file>

<file path=xl/ctrlProps/ctrlProp22.xml><?xml version="1.0" encoding="utf-8"?>
<formControlPr xmlns="http://schemas.microsoft.com/office/spreadsheetml/2009/9/main" objectType="Drop" dropLines="50" dropStyle="combo" dx="25" fmlaLink="Elemente!$D$2" fmlaRange="Elemente!$B$3:$B$39" sel="37" val="0"/>
</file>

<file path=xl/ctrlProps/ctrlProp23.xml><?xml version="1.0" encoding="utf-8"?>
<formControlPr xmlns="http://schemas.microsoft.com/office/spreadsheetml/2009/9/main" objectType="Drop" dropLines="50" dropStyle="combo" dx="25" fmlaLink="Ascorbinsäure!$B$1" fmlaRange="Ascorbinsäure!$B$3:$B$27" sel="25" val="0"/>
</file>

<file path=xl/ctrlProps/ctrlProp24.xml><?xml version="1.0" encoding="utf-8"?>
<formControlPr xmlns="http://schemas.microsoft.com/office/spreadsheetml/2009/9/main" objectType="Drop" dropLines="50" dropStyle="combo" dx="25" fmlaLink="Sulfat!$B$1" fmlaRange="Sulfat!$B$3:$B$11" sel="9" val="0"/>
</file>

<file path=xl/ctrlProps/ctrlProp25.xml><?xml version="1.0" encoding="utf-8"?>
<formControlPr xmlns="http://schemas.microsoft.com/office/spreadsheetml/2009/9/main" objectType="Drop" dropLines="50" dropStyle="combo" dx="25" fmlaLink="HesperidinNaringin!$B$1" fmlaRange="HesperidinNaringin!$B$3:$B$13" sel="11" val="0"/>
</file>

<file path=xl/ctrlProps/ctrlProp3.xml><?xml version="1.0" encoding="utf-8"?>
<formControlPr xmlns="http://schemas.microsoft.com/office/spreadsheetml/2009/9/main" objectType="Drop" dropLines="50" dropStyle="combo" dx="25" fmlaLink="Gesamtsäure!$B$1" fmlaRange="Gesamtsäure!$B$3:$B$18" sel="16" val="0"/>
</file>

<file path=xl/ctrlProps/ctrlProp4.xml><?xml version="1.0" encoding="utf-8"?>
<formControlPr xmlns="http://schemas.microsoft.com/office/spreadsheetml/2009/9/main" objectType="Drop" dropLines="50" dropStyle="combo" dx="25" fmlaLink="Glucose!$B$1" fmlaRange="Glucose!$B$3:$B$44" sel="42" val="0"/>
</file>

<file path=xl/ctrlProps/ctrlProp5.xml><?xml version="1.0" encoding="utf-8"?>
<formControlPr xmlns="http://schemas.microsoft.com/office/spreadsheetml/2009/9/main" objectType="Drop" dropLines="50" dropStyle="combo" dx="25" fmlaLink="Fructose!$B$1" fmlaRange="Fructose!$B$3:$B$44" sel="42" val="0"/>
</file>

<file path=xl/ctrlProps/ctrlProp6.xml><?xml version="1.0" encoding="utf-8"?>
<formControlPr xmlns="http://schemas.microsoft.com/office/spreadsheetml/2009/9/main" objectType="Drop" dropLines="50" dropStyle="combo" dx="25" fmlaLink="Saccharose!$B$1" fmlaRange="Saccharose!$B$3:$B$44" sel="42" val="0"/>
</file>

<file path=xl/ctrlProps/ctrlProp7.xml><?xml version="1.0" encoding="utf-8"?>
<formControlPr xmlns="http://schemas.microsoft.com/office/spreadsheetml/2009/9/main" objectType="Drop" dropLines="50" dropStyle="combo" dx="25" fmlaLink="Asche!$B$1" fmlaRange="Asche!$B$3:$B$19" sel="17" val="0"/>
</file>

<file path=xl/ctrlProps/ctrlProp8.xml><?xml version="1.0" encoding="utf-8"?>
<formControlPr xmlns="http://schemas.microsoft.com/office/spreadsheetml/2009/9/main" objectType="Drop" dropLines="50" dropStyle="combo" dx="25" fmlaLink="Elemente!$E$2" fmlaRange="Elemente!$B$3:$B$39" sel="37" val="0"/>
</file>

<file path=xl/ctrlProps/ctrlProp9.xml><?xml version="1.0" encoding="utf-8"?>
<formControlPr xmlns="http://schemas.microsoft.com/office/spreadsheetml/2009/9/main" objectType="Drop" dropLines="50" dropStyle="combo" dx="25" fmlaLink="Elemente!$F$2" fmlaRange="Elemente!$B$3:$B$39" sel="37" val="0"/>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39757</xdr:colOff>
      <xdr:row>40</xdr:row>
      <xdr:rowOff>143123</xdr:rowOff>
    </xdr:to>
    <xdr:pic>
      <xdr:nvPicPr>
        <xdr:cNvPr id="13446" name="Picture 1">
          <a:extLst>
            <a:ext uri="{FF2B5EF4-FFF2-40B4-BE49-F238E27FC236}">
              <a16:creationId xmlns:a16="http://schemas.microsoft.com/office/drawing/2014/main" id="{00000000-0008-0000-0100-0000863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5772647" cy="74583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29633</xdr:colOff>
          <xdr:row>39</xdr:row>
          <xdr:rowOff>38100</xdr:rowOff>
        </xdr:from>
        <xdr:to>
          <xdr:col>7</xdr:col>
          <xdr:colOff>524933</xdr:colOff>
          <xdr:row>39</xdr:row>
          <xdr:rowOff>228600</xdr:rowOff>
        </xdr:to>
        <xdr:sp macro="" textlink="">
          <xdr:nvSpPr>
            <xdr:cNvPr id="2095" name="Drop Down 47" hidden="1">
              <a:extLst>
                <a:ext uri="{63B3BB69-23CF-44E3-9099-C40C66FF867C}">
                  <a14:compatExt spid="_x0000_s2095"/>
                </a:ext>
                <a:ext uri="{FF2B5EF4-FFF2-40B4-BE49-F238E27FC236}">
                  <a16:creationId xmlns:a16="http://schemas.microsoft.com/office/drawing/2014/main" id="{00000000-0008-0000-0800-00002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29633</xdr:colOff>
          <xdr:row>43</xdr:row>
          <xdr:rowOff>38100</xdr:rowOff>
        </xdr:from>
        <xdr:to>
          <xdr:col>7</xdr:col>
          <xdr:colOff>524933</xdr:colOff>
          <xdr:row>43</xdr:row>
          <xdr:rowOff>228600</xdr:rowOff>
        </xdr:to>
        <xdr:sp macro="" textlink="">
          <xdr:nvSpPr>
            <xdr:cNvPr id="2096" name="Drop Down 48" hidden="1">
              <a:extLst>
                <a:ext uri="{63B3BB69-23CF-44E3-9099-C40C66FF867C}">
                  <a14:compatExt spid="_x0000_s2096"/>
                </a:ext>
                <a:ext uri="{FF2B5EF4-FFF2-40B4-BE49-F238E27FC236}">
                  <a16:creationId xmlns:a16="http://schemas.microsoft.com/office/drawing/2014/main" id="{00000000-0008-0000-0800-00003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29633</xdr:colOff>
          <xdr:row>45</xdr:row>
          <xdr:rowOff>38100</xdr:rowOff>
        </xdr:from>
        <xdr:to>
          <xdr:col>7</xdr:col>
          <xdr:colOff>524933</xdr:colOff>
          <xdr:row>45</xdr:row>
          <xdr:rowOff>228600</xdr:rowOff>
        </xdr:to>
        <xdr:sp macro="" textlink="">
          <xdr:nvSpPr>
            <xdr:cNvPr id="2097" name="Drop Down 49" hidden="1">
              <a:extLst>
                <a:ext uri="{63B3BB69-23CF-44E3-9099-C40C66FF867C}">
                  <a14:compatExt spid="_x0000_s2097"/>
                </a:ext>
                <a:ext uri="{FF2B5EF4-FFF2-40B4-BE49-F238E27FC236}">
                  <a16:creationId xmlns:a16="http://schemas.microsoft.com/office/drawing/2014/main" id="{00000000-0008-0000-0800-00003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29633</xdr:colOff>
          <xdr:row>47</xdr:row>
          <xdr:rowOff>38100</xdr:rowOff>
        </xdr:from>
        <xdr:to>
          <xdr:col>7</xdr:col>
          <xdr:colOff>524933</xdr:colOff>
          <xdr:row>47</xdr:row>
          <xdr:rowOff>228600</xdr:rowOff>
        </xdr:to>
        <xdr:sp macro="" textlink="">
          <xdr:nvSpPr>
            <xdr:cNvPr id="2099" name="Drop Down 51" hidden="1">
              <a:extLst>
                <a:ext uri="{63B3BB69-23CF-44E3-9099-C40C66FF867C}">
                  <a14:compatExt spid="_x0000_s2099"/>
                </a:ext>
                <a:ext uri="{FF2B5EF4-FFF2-40B4-BE49-F238E27FC236}">
                  <a16:creationId xmlns:a16="http://schemas.microsoft.com/office/drawing/2014/main" id="{00000000-0008-0000-0800-00003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29633</xdr:colOff>
          <xdr:row>49</xdr:row>
          <xdr:rowOff>38100</xdr:rowOff>
        </xdr:from>
        <xdr:to>
          <xdr:col>7</xdr:col>
          <xdr:colOff>524933</xdr:colOff>
          <xdr:row>49</xdr:row>
          <xdr:rowOff>228600</xdr:rowOff>
        </xdr:to>
        <xdr:sp macro="" textlink="">
          <xdr:nvSpPr>
            <xdr:cNvPr id="2100" name="Drop Down 52" hidden="1">
              <a:extLst>
                <a:ext uri="{63B3BB69-23CF-44E3-9099-C40C66FF867C}">
                  <a14:compatExt spid="_x0000_s2100"/>
                </a:ext>
                <a:ext uri="{FF2B5EF4-FFF2-40B4-BE49-F238E27FC236}">
                  <a16:creationId xmlns:a16="http://schemas.microsoft.com/office/drawing/2014/main" id="{00000000-0008-0000-0800-00003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29633</xdr:colOff>
          <xdr:row>51</xdr:row>
          <xdr:rowOff>38100</xdr:rowOff>
        </xdr:from>
        <xdr:to>
          <xdr:col>7</xdr:col>
          <xdr:colOff>524933</xdr:colOff>
          <xdr:row>51</xdr:row>
          <xdr:rowOff>228600</xdr:rowOff>
        </xdr:to>
        <xdr:sp macro="" textlink="">
          <xdr:nvSpPr>
            <xdr:cNvPr id="2101" name="Drop Down 53" hidden="1">
              <a:extLst>
                <a:ext uri="{63B3BB69-23CF-44E3-9099-C40C66FF867C}">
                  <a14:compatExt spid="_x0000_s2101"/>
                </a:ext>
                <a:ext uri="{FF2B5EF4-FFF2-40B4-BE49-F238E27FC236}">
                  <a16:creationId xmlns:a16="http://schemas.microsoft.com/office/drawing/2014/main" id="{00000000-0008-0000-0800-00003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29633</xdr:colOff>
          <xdr:row>53</xdr:row>
          <xdr:rowOff>38100</xdr:rowOff>
        </xdr:from>
        <xdr:to>
          <xdr:col>7</xdr:col>
          <xdr:colOff>524933</xdr:colOff>
          <xdr:row>53</xdr:row>
          <xdr:rowOff>228600</xdr:rowOff>
        </xdr:to>
        <xdr:sp macro="" textlink="">
          <xdr:nvSpPr>
            <xdr:cNvPr id="2102" name="Drop Down 54" hidden="1">
              <a:extLst>
                <a:ext uri="{63B3BB69-23CF-44E3-9099-C40C66FF867C}">
                  <a14:compatExt spid="_x0000_s2102"/>
                </a:ext>
                <a:ext uri="{FF2B5EF4-FFF2-40B4-BE49-F238E27FC236}">
                  <a16:creationId xmlns:a16="http://schemas.microsoft.com/office/drawing/2014/main" id="{00000000-0008-0000-0800-00003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29633</xdr:colOff>
          <xdr:row>57</xdr:row>
          <xdr:rowOff>38100</xdr:rowOff>
        </xdr:from>
        <xdr:to>
          <xdr:col>7</xdr:col>
          <xdr:colOff>524933</xdr:colOff>
          <xdr:row>57</xdr:row>
          <xdr:rowOff>228600</xdr:rowOff>
        </xdr:to>
        <xdr:sp macro="" textlink="">
          <xdr:nvSpPr>
            <xdr:cNvPr id="2105" name="Drop Down 57" hidden="1">
              <a:extLst>
                <a:ext uri="{63B3BB69-23CF-44E3-9099-C40C66FF867C}">
                  <a14:compatExt spid="_x0000_s2105"/>
                </a:ext>
                <a:ext uri="{FF2B5EF4-FFF2-40B4-BE49-F238E27FC236}">
                  <a16:creationId xmlns:a16="http://schemas.microsoft.com/office/drawing/2014/main" id="{00000000-0008-0000-0800-00003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29633</xdr:colOff>
          <xdr:row>59</xdr:row>
          <xdr:rowOff>38100</xdr:rowOff>
        </xdr:from>
        <xdr:to>
          <xdr:col>7</xdr:col>
          <xdr:colOff>524933</xdr:colOff>
          <xdr:row>59</xdr:row>
          <xdr:rowOff>228600</xdr:rowOff>
        </xdr:to>
        <xdr:sp macro="" textlink="">
          <xdr:nvSpPr>
            <xdr:cNvPr id="2107" name="Drop Down 59" hidden="1">
              <a:extLst>
                <a:ext uri="{63B3BB69-23CF-44E3-9099-C40C66FF867C}">
                  <a14:compatExt spid="_x0000_s2107"/>
                </a:ext>
                <a:ext uri="{FF2B5EF4-FFF2-40B4-BE49-F238E27FC236}">
                  <a16:creationId xmlns:a16="http://schemas.microsoft.com/office/drawing/2014/main" id="{00000000-0008-0000-0800-00003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29633</xdr:colOff>
          <xdr:row>62</xdr:row>
          <xdr:rowOff>38100</xdr:rowOff>
        </xdr:from>
        <xdr:to>
          <xdr:col>7</xdr:col>
          <xdr:colOff>524933</xdr:colOff>
          <xdr:row>62</xdr:row>
          <xdr:rowOff>228600</xdr:rowOff>
        </xdr:to>
        <xdr:sp macro="" textlink="">
          <xdr:nvSpPr>
            <xdr:cNvPr id="2108" name="Drop Down 60" hidden="1">
              <a:extLst>
                <a:ext uri="{63B3BB69-23CF-44E3-9099-C40C66FF867C}">
                  <a14:compatExt spid="_x0000_s2108"/>
                </a:ext>
                <a:ext uri="{FF2B5EF4-FFF2-40B4-BE49-F238E27FC236}">
                  <a16:creationId xmlns:a16="http://schemas.microsoft.com/office/drawing/2014/main" id="{00000000-0008-0000-0800-00003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29633</xdr:colOff>
          <xdr:row>64</xdr:row>
          <xdr:rowOff>38100</xdr:rowOff>
        </xdr:from>
        <xdr:to>
          <xdr:col>7</xdr:col>
          <xdr:colOff>524933</xdr:colOff>
          <xdr:row>64</xdr:row>
          <xdr:rowOff>228600</xdr:rowOff>
        </xdr:to>
        <xdr:sp macro="" textlink="">
          <xdr:nvSpPr>
            <xdr:cNvPr id="2109" name="Drop Down 61" hidden="1">
              <a:extLst>
                <a:ext uri="{63B3BB69-23CF-44E3-9099-C40C66FF867C}">
                  <a14:compatExt spid="_x0000_s2109"/>
                </a:ext>
                <a:ext uri="{FF2B5EF4-FFF2-40B4-BE49-F238E27FC236}">
                  <a16:creationId xmlns:a16="http://schemas.microsoft.com/office/drawing/2014/main" id="{00000000-0008-0000-0800-00003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8467</xdr:colOff>
          <xdr:row>14</xdr:row>
          <xdr:rowOff>105833</xdr:rowOff>
        </xdr:from>
        <xdr:to>
          <xdr:col>7</xdr:col>
          <xdr:colOff>0</xdr:colOff>
          <xdr:row>14</xdr:row>
          <xdr:rowOff>381000</xdr:rowOff>
        </xdr:to>
        <xdr:sp macro="" textlink="">
          <xdr:nvSpPr>
            <xdr:cNvPr id="2121" name="Drop Down 73" hidden="1">
              <a:extLst>
                <a:ext uri="{63B3BB69-23CF-44E3-9099-C40C66FF867C}">
                  <a14:compatExt spid="_x0000_s2121"/>
                </a:ext>
                <a:ext uri="{FF2B5EF4-FFF2-40B4-BE49-F238E27FC236}">
                  <a16:creationId xmlns:a16="http://schemas.microsoft.com/office/drawing/2014/main" id="{00000000-0008-0000-0800-00004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29633</xdr:colOff>
          <xdr:row>68</xdr:row>
          <xdr:rowOff>38100</xdr:rowOff>
        </xdr:from>
        <xdr:to>
          <xdr:col>7</xdr:col>
          <xdr:colOff>524933</xdr:colOff>
          <xdr:row>68</xdr:row>
          <xdr:rowOff>228600</xdr:rowOff>
        </xdr:to>
        <xdr:sp macro="" textlink="">
          <xdr:nvSpPr>
            <xdr:cNvPr id="2124" name="Drop Down 76" hidden="1">
              <a:extLst>
                <a:ext uri="{63B3BB69-23CF-44E3-9099-C40C66FF867C}">
                  <a14:compatExt spid="_x0000_s2124"/>
                </a:ext>
                <a:ext uri="{FF2B5EF4-FFF2-40B4-BE49-F238E27FC236}">
                  <a16:creationId xmlns:a16="http://schemas.microsoft.com/office/drawing/2014/main" id="{00000000-0008-0000-0800-00004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29633</xdr:colOff>
          <xdr:row>74</xdr:row>
          <xdr:rowOff>29633</xdr:rowOff>
        </xdr:from>
        <xdr:to>
          <xdr:col>7</xdr:col>
          <xdr:colOff>512233</xdr:colOff>
          <xdr:row>74</xdr:row>
          <xdr:rowOff>237067</xdr:rowOff>
        </xdr:to>
        <xdr:sp macro="" textlink="">
          <xdr:nvSpPr>
            <xdr:cNvPr id="2126" name="Drop Down 78" hidden="1">
              <a:extLst>
                <a:ext uri="{63B3BB69-23CF-44E3-9099-C40C66FF867C}">
                  <a14:compatExt spid="_x0000_s2126"/>
                </a:ext>
                <a:ext uri="{FF2B5EF4-FFF2-40B4-BE49-F238E27FC236}">
                  <a16:creationId xmlns:a16="http://schemas.microsoft.com/office/drawing/2014/main" id="{00000000-0008-0000-0800-00004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29633</xdr:colOff>
          <xdr:row>76</xdr:row>
          <xdr:rowOff>38100</xdr:rowOff>
        </xdr:from>
        <xdr:to>
          <xdr:col>7</xdr:col>
          <xdr:colOff>524933</xdr:colOff>
          <xdr:row>76</xdr:row>
          <xdr:rowOff>228600</xdr:rowOff>
        </xdr:to>
        <xdr:sp macro="" textlink="">
          <xdr:nvSpPr>
            <xdr:cNvPr id="2127" name="Drop Down 79" hidden="1">
              <a:extLst>
                <a:ext uri="{63B3BB69-23CF-44E3-9099-C40C66FF867C}">
                  <a14:compatExt spid="_x0000_s2127"/>
                </a:ext>
                <a:ext uri="{FF2B5EF4-FFF2-40B4-BE49-F238E27FC236}">
                  <a16:creationId xmlns:a16="http://schemas.microsoft.com/office/drawing/2014/main" id="{00000000-0008-0000-0800-00004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29633</xdr:colOff>
          <xdr:row>57</xdr:row>
          <xdr:rowOff>0</xdr:rowOff>
        </xdr:from>
        <xdr:to>
          <xdr:col>7</xdr:col>
          <xdr:colOff>524933</xdr:colOff>
          <xdr:row>57</xdr:row>
          <xdr:rowOff>198967</xdr:rowOff>
        </xdr:to>
        <xdr:sp macro="" textlink="">
          <xdr:nvSpPr>
            <xdr:cNvPr id="2128" name="Drop Down 80" hidden="1">
              <a:extLst>
                <a:ext uri="{63B3BB69-23CF-44E3-9099-C40C66FF867C}">
                  <a14:compatExt spid="_x0000_s2128"/>
                </a:ext>
                <a:ext uri="{FF2B5EF4-FFF2-40B4-BE49-F238E27FC236}">
                  <a16:creationId xmlns:a16="http://schemas.microsoft.com/office/drawing/2014/main" id="{00000000-0008-0000-0800-00005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29633</xdr:colOff>
          <xdr:row>78</xdr:row>
          <xdr:rowOff>0</xdr:rowOff>
        </xdr:from>
        <xdr:to>
          <xdr:col>7</xdr:col>
          <xdr:colOff>524933</xdr:colOff>
          <xdr:row>78</xdr:row>
          <xdr:rowOff>198967</xdr:rowOff>
        </xdr:to>
        <xdr:sp macro="" textlink="">
          <xdr:nvSpPr>
            <xdr:cNvPr id="2129" name="Drop Down 81" hidden="1">
              <a:extLst>
                <a:ext uri="{63B3BB69-23CF-44E3-9099-C40C66FF867C}">
                  <a14:compatExt spid="_x0000_s2129"/>
                </a:ext>
                <a:ext uri="{FF2B5EF4-FFF2-40B4-BE49-F238E27FC236}">
                  <a16:creationId xmlns:a16="http://schemas.microsoft.com/office/drawing/2014/main" id="{00000000-0008-0000-0800-00005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29633</xdr:colOff>
          <xdr:row>77</xdr:row>
          <xdr:rowOff>364067</xdr:rowOff>
        </xdr:from>
        <xdr:to>
          <xdr:col>8</xdr:col>
          <xdr:colOff>0</xdr:colOff>
          <xdr:row>78</xdr:row>
          <xdr:rowOff>194733</xdr:rowOff>
        </xdr:to>
        <xdr:sp macro="" textlink="">
          <xdr:nvSpPr>
            <xdr:cNvPr id="2130" name="Drop Down 82" hidden="1">
              <a:extLst>
                <a:ext uri="{63B3BB69-23CF-44E3-9099-C40C66FF867C}">
                  <a14:compatExt spid="_x0000_s2130"/>
                </a:ext>
                <a:ext uri="{FF2B5EF4-FFF2-40B4-BE49-F238E27FC236}">
                  <a16:creationId xmlns:a16="http://schemas.microsoft.com/office/drawing/2014/main" id="{00000000-0008-0000-0800-00005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29633</xdr:colOff>
          <xdr:row>66</xdr:row>
          <xdr:rowOff>38100</xdr:rowOff>
        </xdr:from>
        <xdr:to>
          <xdr:col>7</xdr:col>
          <xdr:colOff>524933</xdr:colOff>
          <xdr:row>66</xdr:row>
          <xdr:rowOff>228600</xdr:rowOff>
        </xdr:to>
        <xdr:sp macro="" textlink="">
          <xdr:nvSpPr>
            <xdr:cNvPr id="2131" name="Drop Down 83" hidden="1">
              <a:extLst>
                <a:ext uri="{63B3BB69-23CF-44E3-9099-C40C66FF867C}">
                  <a14:compatExt spid="_x0000_s2131"/>
                </a:ext>
                <a:ext uri="{FF2B5EF4-FFF2-40B4-BE49-F238E27FC236}">
                  <a16:creationId xmlns:a16="http://schemas.microsoft.com/office/drawing/2014/main" id="{00000000-0008-0000-0800-00005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29633</xdr:colOff>
          <xdr:row>41</xdr:row>
          <xdr:rowOff>38100</xdr:rowOff>
        </xdr:from>
        <xdr:to>
          <xdr:col>7</xdr:col>
          <xdr:colOff>524933</xdr:colOff>
          <xdr:row>41</xdr:row>
          <xdr:rowOff>228600</xdr:rowOff>
        </xdr:to>
        <xdr:sp macro="" textlink="">
          <xdr:nvSpPr>
            <xdr:cNvPr id="2132" name="Drop Down 84" hidden="1">
              <a:extLst>
                <a:ext uri="{63B3BB69-23CF-44E3-9099-C40C66FF867C}">
                  <a14:compatExt spid="_x0000_s2132"/>
                </a:ext>
                <a:ext uri="{FF2B5EF4-FFF2-40B4-BE49-F238E27FC236}">
                  <a16:creationId xmlns:a16="http://schemas.microsoft.com/office/drawing/2014/main" id="{00000000-0008-0000-0800-00005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29633</xdr:colOff>
          <xdr:row>70</xdr:row>
          <xdr:rowOff>38100</xdr:rowOff>
        </xdr:from>
        <xdr:to>
          <xdr:col>8</xdr:col>
          <xdr:colOff>0</xdr:colOff>
          <xdr:row>70</xdr:row>
          <xdr:rowOff>228600</xdr:rowOff>
        </xdr:to>
        <xdr:sp macro="" textlink="">
          <xdr:nvSpPr>
            <xdr:cNvPr id="2133" name="Drop Down 85" hidden="1">
              <a:extLst>
                <a:ext uri="{63B3BB69-23CF-44E3-9099-C40C66FF867C}">
                  <a14:compatExt spid="_x0000_s2133"/>
                </a:ext>
                <a:ext uri="{FF2B5EF4-FFF2-40B4-BE49-F238E27FC236}">
                  <a16:creationId xmlns:a16="http://schemas.microsoft.com/office/drawing/2014/main" id="{00000000-0008-0000-0800-00005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29633</xdr:colOff>
          <xdr:row>55</xdr:row>
          <xdr:rowOff>38100</xdr:rowOff>
        </xdr:from>
        <xdr:to>
          <xdr:col>8</xdr:col>
          <xdr:colOff>0</xdr:colOff>
          <xdr:row>55</xdr:row>
          <xdr:rowOff>228600</xdr:rowOff>
        </xdr:to>
        <xdr:sp macro="" textlink="">
          <xdr:nvSpPr>
            <xdr:cNvPr id="2135" name="Drop Down 87" hidden="1">
              <a:extLst>
                <a:ext uri="{63B3BB69-23CF-44E3-9099-C40C66FF867C}">
                  <a14:compatExt spid="_x0000_s2135"/>
                </a:ext>
                <a:ext uri="{FF2B5EF4-FFF2-40B4-BE49-F238E27FC236}">
                  <a16:creationId xmlns:a16="http://schemas.microsoft.com/office/drawing/2014/main" id="{00000000-0008-0000-0800-00005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29633</xdr:colOff>
          <xdr:row>72</xdr:row>
          <xdr:rowOff>38100</xdr:rowOff>
        </xdr:from>
        <xdr:to>
          <xdr:col>8</xdr:col>
          <xdr:colOff>0</xdr:colOff>
          <xdr:row>72</xdr:row>
          <xdr:rowOff>228600</xdr:rowOff>
        </xdr:to>
        <xdr:sp macro="" textlink="">
          <xdr:nvSpPr>
            <xdr:cNvPr id="2136" name="Drop Down 88" hidden="1">
              <a:extLst>
                <a:ext uri="{63B3BB69-23CF-44E3-9099-C40C66FF867C}">
                  <a14:compatExt spid="_x0000_s2136"/>
                </a:ext>
                <a:ext uri="{FF2B5EF4-FFF2-40B4-BE49-F238E27FC236}">
                  <a16:creationId xmlns:a16="http://schemas.microsoft.com/office/drawing/2014/main" id="{00000000-0008-0000-0800-00005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29633</xdr:colOff>
          <xdr:row>80</xdr:row>
          <xdr:rowOff>0</xdr:rowOff>
        </xdr:from>
        <xdr:to>
          <xdr:col>7</xdr:col>
          <xdr:colOff>524933</xdr:colOff>
          <xdr:row>80</xdr:row>
          <xdr:rowOff>198967</xdr:rowOff>
        </xdr:to>
        <xdr:sp macro="" textlink="">
          <xdr:nvSpPr>
            <xdr:cNvPr id="2137" name="Drop Down 89" hidden="1">
              <a:extLst>
                <a:ext uri="{63B3BB69-23CF-44E3-9099-C40C66FF867C}">
                  <a14:compatExt spid="_x0000_s2137"/>
                </a:ext>
                <a:ext uri="{FF2B5EF4-FFF2-40B4-BE49-F238E27FC236}">
                  <a16:creationId xmlns:a16="http://schemas.microsoft.com/office/drawing/2014/main" id="{00000000-0008-0000-0800-00005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29633</xdr:colOff>
          <xdr:row>79</xdr:row>
          <xdr:rowOff>364067</xdr:rowOff>
        </xdr:from>
        <xdr:to>
          <xdr:col>8</xdr:col>
          <xdr:colOff>0</xdr:colOff>
          <xdr:row>80</xdr:row>
          <xdr:rowOff>194733</xdr:rowOff>
        </xdr:to>
        <xdr:sp macro="" textlink="">
          <xdr:nvSpPr>
            <xdr:cNvPr id="2138" name="Drop Down 90" hidden="1">
              <a:extLst>
                <a:ext uri="{63B3BB69-23CF-44E3-9099-C40C66FF867C}">
                  <a14:compatExt spid="_x0000_s2138"/>
                </a:ext>
                <a:ext uri="{FF2B5EF4-FFF2-40B4-BE49-F238E27FC236}">
                  <a16:creationId xmlns:a16="http://schemas.microsoft.com/office/drawing/2014/main" id="{00000000-0008-0000-0800-00005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X:\Dokumente%20und%20Einstellungen\lvu\Lokale%20Einstellungen\Temporary%20Internet%20Files\OLK39\ungesch&#252;tzt\07-01a-ungesch&#252;tzt.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Daten/TABELLEN/LVU/Ergebnistabellen/2007/ungesch&#252;tzt/ungesch&#252;tzt/07-01a-ungesch&#252;tz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Daten\TABELLEN\LVU\Ergebnistabellen\2007\ungesch&#252;tzt\07-01a-ungesch&#252;tzt.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X:\Daten\TABELLEN\LVU\Ergebnistabellen\2007\ungesch&#252;tzt\ungesch&#252;tzt\07-01a-ungesch&#252;tzt.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N:\Daten\TABELLEN\LVU\Ergebnistabellen\2007\ungesch&#252;tzt\ungesch&#252;tzt\07-01a-ungesch&#252;tzt.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Daten/TABELLEN/LVU/Ergebnistabellen/2007/ungesch&#252;tzt/07-01a-ungesch&#252;tzt.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N:\Dokumente%20und%20Einstellungen\lvu\Lokale%20Einstellungen\Temporary%20Internet%20Files\OLK39\ungesch&#252;tzt\07-01a-ungesch&#252;tzt.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E:\Daten\TABELLEN\LVU\Ergebnistabellen\2007\ungesch&#252;tzt\ungesch&#252;tzt\07-01a-ungesch&#252;tzt.xls" TargetMode="External"/></Relationships>
</file>

<file path=xl/externalLinks/_rels/externalLink8.xml.rels><?xml version="1.0" encoding="UTF-8" standalone="yes"?>
<Relationships xmlns="http://schemas.openxmlformats.org/package/2006/relationships"><Relationship Id="rId2" Type="http://schemas.openxmlformats.org/officeDocument/2006/relationships/externalLinkPath" Target="file:///C:\Daten\TABELLEN\LVU\Ergebnistabellen\2023\ungeschuetzt\2023-23-ungesch&#252;tzt.xlsx" TargetMode="External"/><Relationship Id="rId1" Type="http://schemas.openxmlformats.org/officeDocument/2006/relationships/externalLinkPath" Target="/Daten/TABELLEN/LVU/Ergebnistabellen/2023/ungeschuetzt/2023-23-ungesch&#252;tzt.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Dokumente%20und%20Einstellungen/lvu/Lokale%20Einstellungen/Temporary%20Internet%20Files/OLK39/ungesch&#252;tzt/07-01a-ungesch&#252;tz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row r="18">
          <cell r="B18" t="str">
            <v>Butyrometer Methode</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sheetData sheetId="1"/>
      <sheetData sheetId="2"/>
      <sheetData sheetId="3"/>
      <sheetData sheetId="4"/>
      <sheetData sheetId="5"/>
      <sheetData sheetId="6"/>
      <sheetData sheetId="7"/>
      <sheetData sheetId="8"/>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Extraktion der Trockenmasse nach Grossfeld</v>
          </cell>
        </row>
        <row r="18">
          <cell r="B18" t="str">
            <v>Butyrometer Methode</v>
          </cell>
        </row>
      </sheetData>
      <sheetData sheetId="10"/>
      <sheetData sheetId="11"/>
      <sheetData sheetId="12"/>
      <sheetData sheetId="13"/>
      <sheetData sheetId="14"/>
      <sheetData sheetId="15"/>
      <sheetData sheetId="16"/>
      <sheetData sheetId="17"/>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Hints1"/>
      <sheetName val="Reporting"/>
      <sheetName val="Auswertung"/>
      <sheetName val="Datenübernahme"/>
      <sheetName val="Signifikanz"/>
      <sheetName val="Ausfüllhinweise"/>
      <sheetName val="Kontakt"/>
      <sheetName val="Teilnehmerdaten"/>
      <sheetName val="Ergebnisse"/>
      <sheetName val="Mitteilungen"/>
      <sheetName val="Ergebnisangaben"/>
      <sheetName val="Bezugsquellen"/>
      <sheetName val="Extraktion mit"/>
      <sheetName val="Durchführung"/>
      <sheetName val="Bezug"/>
      <sheetName val="Extraktion"/>
      <sheetName val="Verfahren"/>
      <sheetName val="Ergebnis"/>
    </sheetNames>
    <sheetDataSet>
      <sheetData sheetId="0" refreshError="1"/>
      <sheetData sheetId="1" refreshError="1"/>
      <sheetData sheetId="2"/>
      <sheetData sheetId="3"/>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18" Type="http://schemas.openxmlformats.org/officeDocument/2006/relationships/ctrlProp" Target="../ctrlProps/ctrlProp14.xml"/><Relationship Id="rId26" Type="http://schemas.openxmlformats.org/officeDocument/2006/relationships/ctrlProp" Target="../ctrlProps/ctrlProp22.xml"/><Relationship Id="rId3" Type="http://schemas.openxmlformats.org/officeDocument/2006/relationships/drawing" Target="../drawings/drawing2.xml"/><Relationship Id="rId21" Type="http://schemas.openxmlformats.org/officeDocument/2006/relationships/ctrlProp" Target="../ctrlProps/ctrlProp17.xml"/><Relationship Id="rId7" Type="http://schemas.openxmlformats.org/officeDocument/2006/relationships/ctrlProp" Target="../ctrlProps/ctrlProp3.xml"/><Relationship Id="rId12" Type="http://schemas.openxmlformats.org/officeDocument/2006/relationships/ctrlProp" Target="../ctrlProps/ctrlProp8.xml"/><Relationship Id="rId17" Type="http://schemas.openxmlformats.org/officeDocument/2006/relationships/ctrlProp" Target="../ctrlProps/ctrlProp13.xml"/><Relationship Id="rId25" Type="http://schemas.openxmlformats.org/officeDocument/2006/relationships/ctrlProp" Target="../ctrlProps/ctrlProp21.xml"/><Relationship Id="rId2" Type="http://schemas.openxmlformats.org/officeDocument/2006/relationships/printerSettings" Target="../printerSettings/printerSettings8.bin"/><Relationship Id="rId16" Type="http://schemas.openxmlformats.org/officeDocument/2006/relationships/ctrlProp" Target="../ctrlProps/ctrlProp12.xml"/><Relationship Id="rId20" Type="http://schemas.openxmlformats.org/officeDocument/2006/relationships/ctrlProp" Target="../ctrlProps/ctrlProp16.xml"/><Relationship Id="rId29" Type="http://schemas.openxmlformats.org/officeDocument/2006/relationships/ctrlProp" Target="../ctrlProps/ctrlProp25.xml"/><Relationship Id="rId1" Type="http://schemas.openxmlformats.org/officeDocument/2006/relationships/hyperlink" Target="mailto:ergebnisse@lvus.de" TargetMode="External"/><Relationship Id="rId6" Type="http://schemas.openxmlformats.org/officeDocument/2006/relationships/ctrlProp" Target="../ctrlProps/ctrlProp2.xml"/><Relationship Id="rId11" Type="http://schemas.openxmlformats.org/officeDocument/2006/relationships/ctrlProp" Target="../ctrlProps/ctrlProp7.xml"/><Relationship Id="rId24" Type="http://schemas.openxmlformats.org/officeDocument/2006/relationships/ctrlProp" Target="../ctrlProps/ctrlProp20.xml"/><Relationship Id="rId5" Type="http://schemas.openxmlformats.org/officeDocument/2006/relationships/ctrlProp" Target="../ctrlProps/ctrlProp1.xml"/><Relationship Id="rId15" Type="http://schemas.openxmlformats.org/officeDocument/2006/relationships/ctrlProp" Target="../ctrlProps/ctrlProp11.xml"/><Relationship Id="rId23" Type="http://schemas.openxmlformats.org/officeDocument/2006/relationships/ctrlProp" Target="../ctrlProps/ctrlProp19.xml"/><Relationship Id="rId28" Type="http://schemas.openxmlformats.org/officeDocument/2006/relationships/ctrlProp" Target="../ctrlProps/ctrlProp24.xml"/><Relationship Id="rId10" Type="http://schemas.openxmlformats.org/officeDocument/2006/relationships/ctrlProp" Target="../ctrlProps/ctrlProp6.xml"/><Relationship Id="rId19" Type="http://schemas.openxmlformats.org/officeDocument/2006/relationships/ctrlProp" Target="../ctrlProps/ctrlProp15.xml"/><Relationship Id="rId4" Type="http://schemas.openxmlformats.org/officeDocument/2006/relationships/vmlDrawing" Target="../drawings/vmlDrawing3.vml"/><Relationship Id="rId9" Type="http://schemas.openxmlformats.org/officeDocument/2006/relationships/ctrlProp" Target="../ctrlProps/ctrlProp5.xml"/><Relationship Id="rId14" Type="http://schemas.openxmlformats.org/officeDocument/2006/relationships/ctrlProp" Target="../ctrlProps/ctrlProp10.xml"/><Relationship Id="rId22" Type="http://schemas.openxmlformats.org/officeDocument/2006/relationships/ctrlProp" Target="../ctrlProps/ctrlProp18.xml"/><Relationship Id="rId27" Type="http://schemas.openxmlformats.org/officeDocument/2006/relationships/ctrlProp" Target="../ctrlProps/ctrlProp23.xml"/><Relationship Id="rId30"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8"/>
  <dimension ref="A1:C13"/>
  <sheetViews>
    <sheetView workbookViewId="0">
      <selection activeCell="E8" sqref="E8"/>
    </sheetView>
  </sheetViews>
  <sheetFormatPr baseColWidth="10" defaultColWidth="11.41015625" defaultRowHeight="14" x14ac:dyDescent="0.45"/>
  <cols>
    <col min="1" max="2" width="27.52734375" customWidth="1"/>
    <col min="3" max="3" width="30.41015625" customWidth="1"/>
  </cols>
  <sheetData>
    <row r="1" spans="1:3" ht="30.75" customHeight="1" x14ac:dyDescent="0.45">
      <c r="A1" s="145" t="s">
        <v>119</v>
      </c>
      <c r="B1" s="146"/>
      <c r="C1" s="146"/>
    </row>
    <row r="2" spans="1:3" ht="51.95" customHeight="1" x14ac:dyDescent="0.45">
      <c r="A2" s="147" t="s">
        <v>137</v>
      </c>
      <c r="B2" s="148"/>
      <c r="C2" s="148"/>
    </row>
    <row r="3" spans="1:3" ht="74.25" customHeight="1" x14ac:dyDescent="0.45">
      <c r="A3" s="147" t="s">
        <v>138</v>
      </c>
      <c r="B3" s="147"/>
      <c r="C3" s="147"/>
    </row>
    <row r="4" spans="1:3" ht="80.45" customHeight="1" x14ac:dyDescent="0.6">
      <c r="A4" s="147" t="s">
        <v>139</v>
      </c>
      <c r="B4" s="148"/>
      <c r="C4" s="148"/>
    </row>
    <row r="5" spans="1:3" ht="30.45" customHeight="1" x14ac:dyDescent="0.5">
      <c r="A5" s="149"/>
      <c r="B5" s="149"/>
      <c r="C5" s="149"/>
    </row>
    <row r="6" spans="1:3" ht="30.45" customHeight="1" x14ac:dyDescent="0.45">
      <c r="A6" s="56" t="s">
        <v>113</v>
      </c>
    </row>
    <row r="7" spans="1:3" ht="54" customHeight="1" x14ac:dyDescent="0.45">
      <c r="A7" s="143" t="s">
        <v>114</v>
      </c>
      <c r="B7" s="144"/>
      <c r="C7" s="144"/>
    </row>
    <row r="9" spans="1:3" x14ac:dyDescent="0.45">
      <c r="A9" s="57" t="s">
        <v>115</v>
      </c>
      <c r="B9" s="57" t="s">
        <v>116</v>
      </c>
    </row>
    <row r="10" spans="1:3" ht="15.35" x14ac:dyDescent="0.45">
      <c r="A10" s="4">
        <v>1379</v>
      </c>
      <c r="B10" s="4">
        <v>1380</v>
      </c>
    </row>
    <row r="11" spans="1:3" ht="15.35" x14ac:dyDescent="0.45">
      <c r="A11" s="4">
        <v>179.34</v>
      </c>
      <c r="B11" s="4">
        <v>179</v>
      </c>
    </row>
    <row r="12" spans="1:3" ht="15.35" x14ac:dyDescent="0.45">
      <c r="A12" s="4">
        <v>80.12</v>
      </c>
      <c r="B12" s="4">
        <v>80.099999999999994</v>
      </c>
    </row>
    <row r="13" spans="1:3" ht="15.35" x14ac:dyDescent="0.45">
      <c r="A13" s="4">
        <v>7.8</v>
      </c>
      <c r="B13" s="58">
        <v>7.8</v>
      </c>
    </row>
  </sheetData>
  <sheetProtection password="CAA1" sheet="1" objects="1" scenarios="1"/>
  <mergeCells count="6">
    <mergeCell ref="A7:C7"/>
    <mergeCell ref="A1:C1"/>
    <mergeCell ref="A3:C3"/>
    <mergeCell ref="A2:C2"/>
    <mergeCell ref="A4:C4"/>
    <mergeCell ref="A5:C5"/>
  </mergeCells>
  <phoneticPr fontId="0" type="noConversion"/>
  <pageMargins left="0.9055118110236221" right="0.59055118110236227" top="0.78740157480314965" bottom="0.59055118110236227" header="0.39370078740157483" footer="0.39370078740157483"/>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Tabelle6">
    <pageSetUpPr fitToPage="1"/>
  </sheetPr>
  <dimension ref="A1:H38"/>
  <sheetViews>
    <sheetView workbookViewId="0">
      <selection activeCell="A2" sqref="A2:G2"/>
    </sheetView>
  </sheetViews>
  <sheetFormatPr baseColWidth="10" defaultColWidth="11.41015625" defaultRowHeight="15.35" x14ac:dyDescent="0.5"/>
  <cols>
    <col min="1" max="7" width="12.52734375" style="1" customWidth="1"/>
    <col min="8" max="16384" width="11.41015625" style="1"/>
  </cols>
  <sheetData>
    <row r="1" spans="1:8" x14ac:dyDescent="0.5">
      <c r="A1" s="1" t="s">
        <v>18</v>
      </c>
      <c r="H1" s="76">
        <f>COUNTA(A2:G38)</f>
        <v>0</v>
      </c>
    </row>
    <row r="2" spans="1:8" x14ac:dyDescent="0.5">
      <c r="A2" s="168"/>
      <c r="B2" s="168"/>
      <c r="C2" s="168"/>
      <c r="D2" s="168"/>
      <c r="E2" s="168"/>
      <c r="F2" s="168"/>
      <c r="G2" s="168"/>
    </row>
    <row r="3" spans="1:8" x14ac:dyDescent="0.5">
      <c r="A3" s="168"/>
      <c r="B3" s="168"/>
      <c r="C3" s="168"/>
      <c r="D3" s="168"/>
      <c r="E3" s="168"/>
      <c r="F3" s="168"/>
      <c r="G3" s="168"/>
    </row>
    <row r="4" spans="1:8" x14ac:dyDescent="0.5">
      <c r="A4" s="168"/>
      <c r="B4" s="168"/>
      <c r="C4" s="168"/>
      <c r="D4" s="168"/>
      <c r="E4" s="168"/>
      <c r="F4" s="168"/>
      <c r="G4" s="168"/>
    </row>
    <row r="5" spans="1:8" x14ac:dyDescent="0.5">
      <c r="A5" s="168"/>
      <c r="B5" s="168"/>
      <c r="C5" s="168"/>
      <c r="D5" s="168"/>
      <c r="E5" s="168"/>
      <c r="F5" s="168"/>
      <c r="G5" s="168"/>
    </row>
    <row r="6" spans="1:8" x14ac:dyDescent="0.5">
      <c r="A6" s="168"/>
      <c r="B6" s="168"/>
      <c r="C6" s="168"/>
      <c r="D6" s="168"/>
      <c r="E6" s="168"/>
      <c r="F6" s="168"/>
      <c r="G6" s="168"/>
    </row>
    <row r="7" spans="1:8" x14ac:dyDescent="0.5">
      <c r="A7" s="168"/>
      <c r="B7" s="168"/>
      <c r="C7" s="168"/>
      <c r="D7" s="168"/>
      <c r="E7" s="168"/>
      <c r="F7" s="168"/>
      <c r="G7" s="168"/>
    </row>
    <row r="8" spans="1:8" x14ac:dyDescent="0.5">
      <c r="A8" s="168"/>
      <c r="B8" s="168"/>
      <c r="C8" s="168"/>
      <c r="D8" s="168"/>
      <c r="E8" s="168"/>
      <c r="F8" s="168"/>
      <c r="G8" s="168"/>
    </row>
    <row r="9" spans="1:8" x14ac:dyDescent="0.5">
      <c r="A9" s="168"/>
      <c r="B9" s="168"/>
      <c r="C9" s="168"/>
      <c r="D9" s="168"/>
      <c r="E9" s="168"/>
      <c r="F9" s="168"/>
      <c r="G9" s="168"/>
    </row>
    <row r="10" spans="1:8" x14ac:dyDescent="0.5">
      <c r="A10" s="168"/>
      <c r="B10" s="168"/>
      <c r="C10" s="168"/>
      <c r="D10" s="168"/>
      <c r="E10" s="168"/>
      <c r="F10" s="168"/>
      <c r="G10" s="168"/>
    </row>
    <row r="11" spans="1:8" x14ac:dyDescent="0.5">
      <c r="A11" s="168"/>
      <c r="B11" s="168"/>
      <c r="C11" s="168"/>
      <c r="D11" s="168"/>
      <c r="E11" s="168"/>
      <c r="F11" s="168"/>
      <c r="G11" s="168"/>
    </row>
    <row r="12" spans="1:8" x14ac:dyDescent="0.5">
      <c r="A12" s="168"/>
      <c r="B12" s="168"/>
      <c r="C12" s="168"/>
      <c r="D12" s="168"/>
      <c r="E12" s="168"/>
      <c r="F12" s="168"/>
      <c r="G12" s="168"/>
    </row>
    <row r="13" spans="1:8" x14ac:dyDescent="0.5">
      <c r="A13" s="168"/>
      <c r="B13" s="168"/>
      <c r="C13" s="168"/>
      <c r="D13" s="168"/>
      <c r="E13" s="168"/>
      <c r="F13" s="168"/>
      <c r="G13" s="168"/>
    </row>
    <row r="14" spans="1:8" x14ac:dyDescent="0.5">
      <c r="A14" s="168"/>
      <c r="B14" s="168"/>
      <c r="C14" s="168"/>
      <c r="D14" s="168"/>
      <c r="E14" s="168"/>
      <c r="F14" s="168"/>
      <c r="G14" s="168"/>
    </row>
    <row r="15" spans="1:8" x14ac:dyDescent="0.5">
      <c r="A15" s="168"/>
      <c r="B15" s="168"/>
      <c r="C15" s="168"/>
      <c r="D15" s="168"/>
      <c r="E15" s="168"/>
      <c r="F15" s="168"/>
      <c r="G15" s="168"/>
    </row>
    <row r="16" spans="1:8" x14ac:dyDescent="0.5">
      <c r="A16" s="168"/>
      <c r="B16" s="168"/>
      <c r="C16" s="168"/>
      <c r="D16" s="168"/>
      <c r="E16" s="168"/>
      <c r="F16" s="168"/>
      <c r="G16" s="168"/>
    </row>
    <row r="17" spans="1:7" x14ac:dyDescent="0.5">
      <c r="A17" s="168"/>
      <c r="B17" s="168"/>
      <c r="C17" s="168"/>
      <c r="D17" s="168"/>
      <c r="E17" s="168"/>
      <c r="F17" s="168"/>
      <c r="G17" s="168"/>
    </row>
    <row r="18" spans="1:7" x14ac:dyDescent="0.5">
      <c r="A18" s="168"/>
      <c r="B18" s="168"/>
      <c r="C18" s="168"/>
      <c r="D18" s="168"/>
      <c r="E18" s="168"/>
      <c r="F18" s="168"/>
      <c r="G18" s="168"/>
    </row>
    <row r="19" spans="1:7" x14ac:dyDescent="0.5">
      <c r="A19" s="168"/>
      <c r="B19" s="168"/>
      <c r="C19" s="168"/>
      <c r="D19" s="168"/>
      <c r="E19" s="168"/>
      <c r="F19" s="168"/>
      <c r="G19" s="168"/>
    </row>
    <row r="20" spans="1:7" x14ac:dyDescent="0.5">
      <c r="A20" s="168"/>
      <c r="B20" s="168"/>
      <c r="C20" s="168"/>
      <c r="D20" s="168"/>
      <c r="E20" s="168"/>
      <c r="F20" s="168"/>
      <c r="G20" s="168"/>
    </row>
    <row r="21" spans="1:7" x14ac:dyDescent="0.5">
      <c r="A21" s="168"/>
      <c r="B21" s="168"/>
      <c r="C21" s="168"/>
      <c r="D21" s="168"/>
      <c r="E21" s="168"/>
      <c r="F21" s="168"/>
      <c r="G21" s="168"/>
    </row>
    <row r="22" spans="1:7" x14ac:dyDescent="0.5">
      <c r="A22" s="168"/>
      <c r="B22" s="168"/>
      <c r="C22" s="168"/>
      <c r="D22" s="168"/>
      <c r="E22" s="168"/>
      <c r="F22" s="168"/>
      <c r="G22" s="168"/>
    </row>
    <row r="23" spans="1:7" x14ac:dyDescent="0.5">
      <c r="A23" s="168"/>
      <c r="B23" s="168"/>
      <c r="C23" s="168"/>
      <c r="D23" s="168"/>
      <c r="E23" s="168"/>
      <c r="F23" s="168"/>
      <c r="G23" s="168"/>
    </row>
    <row r="24" spans="1:7" x14ac:dyDescent="0.5">
      <c r="A24" s="168"/>
      <c r="B24" s="168"/>
      <c r="C24" s="168"/>
      <c r="D24" s="168"/>
      <c r="E24" s="168"/>
      <c r="F24" s="168"/>
      <c r="G24" s="168"/>
    </row>
    <row r="25" spans="1:7" x14ac:dyDescent="0.5">
      <c r="A25" s="168"/>
      <c r="B25" s="168"/>
      <c r="C25" s="168"/>
      <c r="D25" s="168"/>
      <c r="E25" s="168"/>
      <c r="F25" s="168"/>
      <c r="G25" s="168"/>
    </row>
    <row r="26" spans="1:7" x14ac:dyDescent="0.5">
      <c r="A26" s="168"/>
      <c r="B26" s="168"/>
      <c r="C26" s="168"/>
      <c r="D26" s="168"/>
      <c r="E26" s="168"/>
      <c r="F26" s="168"/>
      <c r="G26" s="168"/>
    </row>
    <row r="27" spans="1:7" x14ac:dyDescent="0.5">
      <c r="A27" s="168"/>
      <c r="B27" s="168"/>
      <c r="C27" s="168"/>
      <c r="D27" s="168"/>
      <c r="E27" s="168"/>
      <c r="F27" s="168"/>
      <c r="G27" s="168"/>
    </row>
    <row r="28" spans="1:7" x14ac:dyDescent="0.5">
      <c r="A28" s="168"/>
      <c r="B28" s="168"/>
      <c r="C28" s="168"/>
      <c r="D28" s="168"/>
      <c r="E28" s="168"/>
      <c r="F28" s="168"/>
      <c r="G28" s="168"/>
    </row>
    <row r="29" spans="1:7" x14ac:dyDescent="0.5">
      <c r="A29" s="168"/>
      <c r="B29" s="168"/>
      <c r="C29" s="168"/>
      <c r="D29" s="168"/>
      <c r="E29" s="168"/>
      <c r="F29" s="168"/>
      <c r="G29" s="168"/>
    </row>
    <row r="30" spans="1:7" x14ac:dyDescent="0.5">
      <c r="A30" s="168"/>
      <c r="B30" s="168"/>
      <c r="C30" s="168"/>
      <c r="D30" s="168"/>
      <c r="E30" s="168"/>
      <c r="F30" s="168"/>
      <c r="G30" s="168"/>
    </row>
    <row r="31" spans="1:7" x14ac:dyDescent="0.5">
      <c r="A31" s="168"/>
      <c r="B31" s="168"/>
      <c r="C31" s="168"/>
      <c r="D31" s="168"/>
      <c r="E31" s="168"/>
      <c r="F31" s="168"/>
      <c r="G31" s="168"/>
    </row>
    <row r="32" spans="1:7" x14ac:dyDescent="0.5">
      <c r="A32" s="168"/>
      <c r="B32" s="168"/>
      <c r="C32" s="168"/>
      <c r="D32" s="168"/>
      <c r="E32" s="168"/>
      <c r="F32" s="168"/>
      <c r="G32" s="168"/>
    </row>
    <row r="33" spans="1:7" x14ac:dyDescent="0.5">
      <c r="A33" s="168"/>
      <c r="B33" s="168"/>
      <c r="C33" s="168"/>
      <c r="D33" s="168"/>
      <c r="E33" s="168"/>
      <c r="F33" s="168"/>
      <c r="G33" s="168"/>
    </row>
    <row r="34" spans="1:7" x14ac:dyDescent="0.5">
      <c r="A34" s="168"/>
      <c r="B34" s="168"/>
      <c r="C34" s="168"/>
      <c r="D34" s="168"/>
      <c r="E34" s="168"/>
      <c r="F34" s="168"/>
      <c r="G34" s="168"/>
    </row>
    <row r="35" spans="1:7" x14ac:dyDescent="0.5">
      <c r="A35" s="168"/>
      <c r="B35" s="168"/>
      <c r="C35" s="168"/>
      <c r="D35" s="168"/>
      <c r="E35" s="168"/>
      <c r="F35" s="168"/>
      <c r="G35" s="168"/>
    </row>
    <row r="36" spans="1:7" x14ac:dyDescent="0.5">
      <c r="A36" s="168"/>
      <c r="B36" s="168"/>
      <c r="C36" s="168"/>
      <c r="D36" s="168"/>
      <c r="E36" s="168"/>
      <c r="F36" s="168"/>
      <c r="G36" s="168"/>
    </row>
    <row r="37" spans="1:7" x14ac:dyDescent="0.5">
      <c r="A37" s="168"/>
      <c r="B37" s="168"/>
      <c r="C37" s="168"/>
      <c r="D37" s="168"/>
      <c r="E37" s="168"/>
      <c r="F37" s="168"/>
      <c r="G37" s="168"/>
    </row>
    <row r="38" spans="1:7" x14ac:dyDescent="0.5">
      <c r="A38" s="168"/>
      <c r="B38" s="168"/>
      <c r="C38" s="168"/>
      <c r="D38" s="168"/>
      <c r="E38" s="168"/>
      <c r="F38" s="168"/>
      <c r="G38" s="168"/>
    </row>
  </sheetData>
  <sheetProtection algorithmName="SHA-512" hashValue="6s5BDESTzTXNps6mvomxHTzzB/2bth2kz8/5T1/Tlxrls/mAt/tk1WMibzvOL2rEpJE/h4mD/RHiqdbBBnmvtA==" saltValue="OwJedoZuU58P0+aOmLGeVA==" spinCount="100000" sheet="1" objects="1" scenarios="1"/>
  <mergeCells count="37">
    <mergeCell ref="A2:G2"/>
    <mergeCell ref="A3:G3"/>
    <mergeCell ref="A4:G4"/>
    <mergeCell ref="A5:G5"/>
    <mergeCell ref="A14:G14"/>
    <mergeCell ref="A10:G10"/>
    <mergeCell ref="A11:G11"/>
    <mergeCell ref="A6:G6"/>
    <mergeCell ref="A7:G7"/>
    <mergeCell ref="A8:G8"/>
    <mergeCell ref="A9:G9"/>
    <mergeCell ref="A15:G15"/>
    <mergeCell ref="A16:G16"/>
    <mergeCell ref="A17:G17"/>
    <mergeCell ref="A12:G12"/>
    <mergeCell ref="A13:G13"/>
    <mergeCell ref="A22:G22"/>
    <mergeCell ref="A23:G23"/>
    <mergeCell ref="A24:G24"/>
    <mergeCell ref="A25:G25"/>
    <mergeCell ref="A18:G18"/>
    <mergeCell ref="A19:G19"/>
    <mergeCell ref="A20:G20"/>
    <mergeCell ref="A21:G21"/>
    <mergeCell ref="A30:G30"/>
    <mergeCell ref="A31:G31"/>
    <mergeCell ref="A32:G32"/>
    <mergeCell ref="A33:G33"/>
    <mergeCell ref="A26:G26"/>
    <mergeCell ref="A27:G27"/>
    <mergeCell ref="A28:G28"/>
    <mergeCell ref="A29:G29"/>
    <mergeCell ref="A38:G38"/>
    <mergeCell ref="A34:G34"/>
    <mergeCell ref="A35:G35"/>
    <mergeCell ref="A36:G36"/>
    <mergeCell ref="A37:G37"/>
  </mergeCells>
  <phoneticPr fontId="0" type="noConversion"/>
  <pageMargins left="0.98425196850393704" right="0.59055118110236227" top="0.98425196850393704" bottom="0.98425196850393704" header="0.51181102362204722" footer="0.51181102362204722"/>
  <pageSetup paperSize="9" scale="97"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E14"/>
  <sheetViews>
    <sheetView workbookViewId="0">
      <selection activeCell="A2" sqref="A2:G2"/>
    </sheetView>
  </sheetViews>
  <sheetFormatPr baseColWidth="10" defaultColWidth="11.41015625" defaultRowHeight="15.35" x14ac:dyDescent="0.5"/>
  <cols>
    <col min="1" max="1" width="13.1171875" style="105" customWidth="1"/>
    <col min="2" max="2" width="53" style="105" bestFit="1" customWidth="1"/>
    <col min="3" max="16384" width="11.41015625" style="105"/>
  </cols>
  <sheetData>
    <row r="1" spans="1:5" ht="15.7" thickBot="1" x14ac:dyDescent="0.55000000000000004">
      <c r="A1" s="114" t="s">
        <v>347</v>
      </c>
      <c r="B1" s="113">
        <v>12</v>
      </c>
      <c r="C1" s="112">
        <f>MAX($A$3:$A$25)-1</f>
        <v>11</v>
      </c>
    </row>
    <row r="2" spans="1:5" ht="15.7" thickTop="1" x14ac:dyDescent="0.5">
      <c r="A2" s="111" t="s">
        <v>32</v>
      </c>
      <c r="B2" s="110" t="s">
        <v>33</v>
      </c>
      <c r="C2" s="105" t="s">
        <v>355</v>
      </c>
    </row>
    <row r="3" spans="1:5" ht="42" x14ac:dyDescent="0.5">
      <c r="A3" s="100">
        <v>1</v>
      </c>
      <c r="B3" s="94" t="s">
        <v>354</v>
      </c>
      <c r="C3" s="109"/>
      <c r="E3" s="108"/>
    </row>
    <row r="4" spans="1:5" ht="42" x14ac:dyDescent="0.5">
      <c r="A4" s="100">
        <v>2</v>
      </c>
      <c r="B4" s="94" t="s">
        <v>353</v>
      </c>
      <c r="C4" s="101"/>
    </row>
    <row r="5" spans="1:5" x14ac:dyDescent="0.5">
      <c r="A5" s="100">
        <v>3</v>
      </c>
      <c r="B5" s="94" t="s">
        <v>146</v>
      </c>
      <c r="C5" s="101"/>
    </row>
    <row r="6" spans="1:5" x14ac:dyDescent="0.5">
      <c r="A6" s="100">
        <v>4</v>
      </c>
      <c r="B6" s="94" t="s">
        <v>147</v>
      </c>
      <c r="C6" s="102"/>
    </row>
    <row r="7" spans="1:5" ht="28.35" x14ac:dyDescent="0.5">
      <c r="A7" s="100">
        <v>5</v>
      </c>
      <c r="B7" s="106" t="s">
        <v>352</v>
      </c>
      <c r="C7" s="105" t="s">
        <v>36</v>
      </c>
    </row>
    <row r="8" spans="1:5" x14ac:dyDescent="0.5">
      <c r="A8" s="100">
        <v>6</v>
      </c>
      <c r="B8" s="106" t="s">
        <v>351</v>
      </c>
    </row>
    <row r="9" spans="1:5" x14ac:dyDescent="0.5">
      <c r="A9" s="100">
        <v>7</v>
      </c>
      <c r="B9" s="106" t="s">
        <v>350</v>
      </c>
    </row>
    <row r="10" spans="1:5" ht="28.35" x14ac:dyDescent="0.5">
      <c r="A10" s="100">
        <v>8</v>
      </c>
      <c r="B10" s="106" t="s">
        <v>349</v>
      </c>
    </row>
    <row r="11" spans="1:5" ht="16.7" x14ac:dyDescent="0.5">
      <c r="A11" s="100">
        <v>9</v>
      </c>
      <c r="B11" s="107" t="s">
        <v>348</v>
      </c>
    </row>
    <row r="12" spans="1:5" x14ac:dyDescent="0.5">
      <c r="A12" s="100">
        <v>10</v>
      </c>
      <c r="B12" s="107" t="s">
        <v>385</v>
      </c>
    </row>
    <row r="13" spans="1:5" x14ac:dyDescent="0.5">
      <c r="A13" s="100">
        <v>11</v>
      </c>
      <c r="B13" s="106" t="s">
        <v>308</v>
      </c>
    </row>
    <row r="14" spans="1:5" x14ac:dyDescent="0.5">
      <c r="A14" s="100">
        <v>12</v>
      </c>
      <c r="B14" s="92" t="s">
        <v>307</v>
      </c>
    </row>
  </sheetData>
  <pageMargins left="0.78740157499999996" right="0.78740157499999996" top="0.984251969" bottom="0.984251969" header="0.4921259845" footer="0.4921259845"/>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C11"/>
  <sheetViews>
    <sheetView workbookViewId="0">
      <selection activeCell="A2" sqref="A2:G2"/>
    </sheetView>
  </sheetViews>
  <sheetFormatPr baseColWidth="10" defaultColWidth="11.41015625" defaultRowHeight="15.35" x14ac:dyDescent="0.5"/>
  <cols>
    <col min="1" max="1" width="21.41015625" style="123" customWidth="1"/>
    <col min="2" max="2" width="81.1171875" style="123" customWidth="1"/>
    <col min="3" max="16384" width="11.41015625" style="123"/>
  </cols>
  <sheetData>
    <row r="1" spans="1:3" ht="15.7" thickBot="1" x14ac:dyDescent="0.55000000000000004">
      <c r="A1" s="133" t="s">
        <v>367</v>
      </c>
      <c r="B1" s="132">
        <v>9</v>
      </c>
      <c r="C1" s="131">
        <f>MAX($A$3:$A$11)-1</f>
        <v>8</v>
      </c>
    </row>
    <row r="2" spans="1:3" ht="15.7" thickTop="1" x14ac:dyDescent="0.5">
      <c r="A2" s="130" t="s">
        <v>32</v>
      </c>
      <c r="B2" s="129" t="s">
        <v>33</v>
      </c>
      <c r="C2" s="123" t="s">
        <v>355</v>
      </c>
    </row>
    <row r="3" spans="1:3" x14ac:dyDescent="0.5">
      <c r="A3" s="125">
        <v>1</v>
      </c>
      <c r="B3" s="124" t="s">
        <v>394</v>
      </c>
      <c r="C3" s="128"/>
    </row>
    <row r="4" spans="1:3" x14ac:dyDescent="0.5">
      <c r="A4" s="125">
        <v>2</v>
      </c>
      <c r="B4" s="124" t="s">
        <v>395</v>
      </c>
      <c r="C4" s="127" t="s">
        <v>36</v>
      </c>
    </row>
    <row r="5" spans="1:3" x14ac:dyDescent="0.5">
      <c r="A5" s="125">
        <v>3</v>
      </c>
      <c r="B5" s="124" t="s">
        <v>147</v>
      </c>
      <c r="C5" s="127"/>
    </row>
    <row r="6" spans="1:3" x14ac:dyDescent="0.5">
      <c r="A6" s="125">
        <v>4</v>
      </c>
      <c r="B6" s="124" t="s">
        <v>366</v>
      </c>
      <c r="C6" s="127"/>
    </row>
    <row r="7" spans="1:3" x14ac:dyDescent="0.5">
      <c r="A7" s="125">
        <v>5</v>
      </c>
      <c r="B7" s="124" t="s">
        <v>392</v>
      </c>
      <c r="C7" s="127"/>
    </row>
    <row r="8" spans="1:3" x14ac:dyDescent="0.5">
      <c r="A8" s="125">
        <v>6</v>
      </c>
      <c r="B8" s="135" t="s">
        <v>393</v>
      </c>
      <c r="C8" s="127"/>
    </row>
    <row r="9" spans="1:3" x14ac:dyDescent="0.5">
      <c r="A9" s="125">
        <v>7</v>
      </c>
      <c r="B9" s="124" t="s">
        <v>69</v>
      </c>
      <c r="C9" s="127"/>
    </row>
    <row r="10" spans="1:3" x14ac:dyDescent="0.5">
      <c r="A10" s="125">
        <v>8</v>
      </c>
      <c r="B10" s="124" t="s">
        <v>308</v>
      </c>
      <c r="C10" s="126"/>
    </row>
    <row r="11" spans="1:3" x14ac:dyDescent="0.5">
      <c r="A11" s="125">
        <v>9</v>
      </c>
      <c r="B11" s="92" t="s">
        <v>307</v>
      </c>
    </row>
  </sheetData>
  <pageMargins left="0.78740157499999996" right="0.78740157499999996" top="0.984251969" bottom="0.984251969" header="0.4921259845" footer="0.4921259845"/>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C18"/>
  <sheetViews>
    <sheetView workbookViewId="0">
      <selection activeCell="A2" sqref="A2:G2"/>
    </sheetView>
  </sheetViews>
  <sheetFormatPr baseColWidth="10" defaultColWidth="11.41015625" defaultRowHeight="12.7" x14ac:dyDescent="0.4"/>
  <cols>
    <col min="1" max="1" width="13.1171875" style="117" customWidth="1"/>
    <col min="2" max="2" width="62" style="117" customWidth="1"/>
    <col min="3" max="16384" width="11.41015625" style="117"/>
  </cols>
  <sheetData>
    <row r="1" spans="1:3" ht="25.7" thickBot="1" x14ac:dyDescent="0.45">
      <c r="A1" s="115" t="s">
        <v>356</v>
      </c>
      <c r="B1" s="116">
        <v>16</v>
      </c>
      <c r="C1" s="117">
        <f>MAX(A3:A18)-1</f>
        <v>15</v>
      </c>
    </row>
    <row r="2" spans="1:3" ht="13" thickTop="1" x14ac:dyDescent="0.4">
      <c r="A2" s="118" t="s">
        <v>32</v>
      </c>
      <c r="B2" s="118" t="s">
        <v>33</v>
      </c>
      <c r="C2" s="117" t="s">
        <v>34</v>
      </c>
    </row>
    <row r="3" spans="1:3" x14ac:dyDescent="0.4">
      <c r="A3" s="119">
        <v>1</v>
      </c>
      <c r="B3" s="120" t="s">
        <v>357</v>
      </c>
      <c r="C3" s="121"/>
    </row>
    <row r="4" spans="1:3" x14ac:dyDescent="0.4">
      <c r="A4" s="119">
        <v>2</v>
      </c>
      <c r="B4" s="120" t="s">
        <v>358</v>
      </c>
      <c r="C4" s="122" t="s">
        <v>36</v>
      </c>
    </row>
    <row r="5" spans="1:3" x14ac:dyDescent="0.4">
      <c r="A5" s="119">
        <v>3</v>
      </c>
      <c r="B5" s="120" t="s">
        <v>359</v>
      </c>
      <c r="C5" s="122"/>
    </row>
    <row r="6" spans="1:3" x14ac:dyDescent="0.4">
      <c r="A6" s="119">
        <v>4</v>
      </c>
      <c r="B6" s="120" t="s">
        <v>360</v>
      </c>
      <c r="C6" s="122" t="s">
        <v>36</v>
      </c>
    </row>
    <row r="7" spans="1:3" x14ac:dyDescent="0.4">
      <c r="A7" s="119">
        <v>5</v>
      </c>
      <c r="B7" s="120" t="s">
        <v>361</v>
      </c>
      <c r="C7" s="122"/>
    </row>
    <row r="8" spans="1:3" ht="25.35" x14ac:dyDescent="0.4">
      <c r="A8" s="119">
        <v>6</v>
      </c>
      <c r="B8" s="120" t="s">
        <v>362</v>
      </c>
      <c r="C8" s="122" t="s">
        <v>36</v>
      </c>
    </row>
    <row r="9" spans="1:3" x14ac:dyDescent="0.4">
      <c r="A9" s="119">
        <v>7</v>
      </c>
      <c r="B9" s="120" t="s">
        <v>363</v>
      </c>
      <c r="C9" s="122"/>
    </row>
    <row r="10" spans="1:3" x14ac:dyDescent="0.4">
      <c r="A10" s="119">
        <v>8</v>
      </c>
      <c r="B10" s="120" t="s">
        <v>364</v>
      </c>
      <c r="C10" s="122"/>
    </row>
    <row r="11" spans="1:3" x14ac:dyDescent="0.4">
      <c r="A11" s="119">
        <v>9</v>
      </c>
      <c r="B11" s="120" t="s">
        <v>365</v>
      </c>
      <c r="C11" s="122"/>
    </row>
    <row r="12" spans="1:3" x14ac:dyDescent="0.4">
      <c r="A12" s="119">
        <v>10</v>
      </c>
      <c r="B12" s="120" t="s">
        <v>60</v>
      </c>
      <c r="C12" s="122"/>
    </row>
    <row r="13" spans="1:3" x14ac:dyDescent="0.4">
      <c r="A13" s="119">
        <v>11</v>
      </c>
      <c r="B13" s="120" t="s">
        <v>369</v>
      </c>
      <c r="C13" s="122"/>
    </row>
    <row r="14" spans="1:3" x14ac:dyDescent="0.4">
      <c r="A14" s="119">
        <v>12</v>
      </c>
      <c r="B14" s="120" t="s">
        <v>370</v>
      </c>
      <c r="C14" s="122"/>
    </row>
    <row r="15" spans="1:3" x14ac:dyDescent="0.4">
      <c r="A15" s="119">
        <v>13</v>
      </c>
      <c r="B15" s="120" t="s">
        <v>371</v>
      </c>
      <c r="C15" s="122"/>
    </row>
    <row r="16" spans="1:3" x14ac:dyDescent="0.4">
      <c r="A16" s="119">
        <v>14</v>
      </c>
      <c r="B16" s="120" t="s">
        <v>408</v>
      </c>
      <c r="C16" s="122"/>
    </row>
    <row r="17" spans="1:3" x14ac:dyDescent="0.4">
      <c r="A17" s="119">
        <v>15</v>
      </c>
      <c r="B17" s="120" t="s">
        <v>4</v>
      </c>
      <c r="C17" s="122"/>
    </row>
    <row r="18" spans="1:3" x14ac:dyDescent="0.4">
      <c r="A18" s="119">
        <v>16</v>
      </c>
      <c r="B18" s="120" t="s">
        <v>307</v>
      </c>
    </row>
  </sheetData>
  <pageMargins left="0.78740157499999996" right="0.78740157499999996" top="0.984251969" bottom="0.984251969" header="0.4921259845" footer="0.4921259845"/>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Tabelle7"/>
  <dimension ref="A1:C28"/>
  <sheetViews>
    <sheetView workbookViewId="0">
      <selection activeCell="A2" sqref="A2:G2"/>
    </sheetView>
  </sheetViews>
  <sheetFormatPr baseColWidth="10" defaultColWidth="11.41015625" defaultRowHeight="14" x14ac:dyDescent="0.45"/>
  <cols>
    <col min="1" max="1" width="24.41015625" style="17" customWidth="1"/>
    <col min="2" max="2" width="55.1171875" style="17" customWidth="1"/>
    <col min="3" max="16384" width="11.41015625" style="17"/>
  </cols>
  <sheetData>
    <row r="1" spans="1:3" ht="14.35" thickBot="1" x14ac:dyDescent="0.5">
      <c r="A1" s="35" t="s">
        <v>41</v>
      </c>
      <c r="B1" s="31">
        <v>26</v>
      </c>
      <c r="C1" s="17">
        <f>MAX($A$3:$A$28)-1</f>
        <v>25</v>
      </c>
    </row>
    <row r="2" spans="1:3" ht="14.35" thickTop="1" x14ac:dyDescent="0.45">
      <c r="A2" s="43"/>
      <c r="B2" s="19" t="s">
        <v>33</v>
      </c>
      <c r="C2" s="17" t="s">
        <v>35</v>
      </c>
    </row>
    <row r="3" spans="1:3" x14ac:dyDescent="0.45">
      <c r="A3" s="24">
        <v>1</v>
      </c>
      <c r="B3" s="63" t="s">
        <v>85</v>
      </c>
      <c r="C3" s="44"/>
    </row>
    <row r="4" spans="1:3" x14ac:dyDescent="0.45">
      <c r="A4" s="24">
        <v>2</v>
      </c>
      <c r="B4" s="63" t="s">
        <v>86</v>
      </c>
      <c r="C4" s="30" t="s">
        <v>36</v>
      </c>
    </row>
    <row r="5" spans="1:3" x14ac:dyDescent="0.45">
      <c r="A5" s="24">
        <v>3</v>
      </c>
      <c r="B5" s="63" t="s">
        <v>88</v>
      </c>
      <c r="C5" s="30"/>
    </row>
    <row r="6" spans="1:3" x14ac:dyDescent="0.45">
      <c r="A6" s="24">
        <v>4</v>
      </c>
      <c r="B6" s="63" t="s">
        <v>87</v>
      </c>
      <c r="C6" s="30" t="s">
        <v>36</v>
      </c>
    </row>
    <row r="7" spans="1:3" x14ac:dyDescent="0.45">
      <c r="A7" s="24">
        <v>5</v>
      </c>
      <c r="B7" s="63" t="s">
        <v>60</v>
      </c>
      <c r="C7" s="30"/>
    </row>
    <row r="8" spans="1:3" x14ac:dyDescent="0.45">
      <c r="A8" s="24">
        <v>6</v>
      </c>
      <c r="B8" s="63" t="s">
        <v>84</v>
      </c>
      <c r="C8" s="30"/>
    </row>
    <row r="9" spans="1:3" x14ac:dyDescent="0.45">
      <c r="A9" s="24">
        <v>7</v>
      </c>
      <c r="B9" s="63" t="s">
        <v>62</v>
      </c>
      <c r="C9" s="30"/>
    </row>
    <row r="10" spans="1:3" x14ac:dyDescent="0.45">
      <c r="A10" s="24">
        <v>8</v>
      </c>
      <c r="B10" s="63" t="s">
        <v>64</v>
      </c>
      <c r="C10" s="30"/>
    </row>
    <row r="11" spans="1:3" x14ac:dyDescent="0.45">
      <c r="A11" s="24">
        <v>9</v>
      </c>
      <c r="B11" s="63" t="s">
        <v>61</v>
      </c>
      <c r="C11" s="30"/>
    </row>
    <row r="12" spans="1:3" x14ac:dyDescent="0.45">
      <c r="A12" s="24">
        <v>10</v>
      </c>
      <c r="B12" s="63" t="s">
        <v>63</v>
      </c>
      <c r="C12" s="30"/>
    </row>
    <row r="13" spans="1:3" x14ac:dyDescent="0.45">
      <c r="A13" s="24">
        <v>11</v>
      </c>
      <c r="B13" s="63" t="s">
        <v>149</v>
      </c>
      <c r="C13" s="30"/>
    </row>
    <row r="14" spans="1:3" x14ac:dyDescent="0.45">
      <c r="A14" s="24">
        <v>12</v>
      </c>
      <c r="B14" s="63" t="s">
        <v>201</v>
      </c>
      <c r="C14" s="30"/>
    </row>
    <row r="15" spans="1:3" x14ac:dyDescent="0.45">
      <c r="A15" s="24">
        <v>13</v>
      </c>
      <c r="B15" s="63" t="s">
        <v>224</v>
      </c>
      <c r="C15" s="30"/>
    </row>
    <row r="16" spans="1:3" x14ac:dyDescent="0.45">
      <c r="A16" s="24">
        <v>14</v>
      </c>
      <c r="B16" s="63" t="s">
        <v>232</v>
      </c>
      <c r="C16" s="30"/>
    </row>
    <row r="17" spans="1:3" ht="42" x14ac:dyDescent="0.45">
      <c r="A17" s="24">
        <v>15</v>
      </c>
      <c r="B17" s="63" t="s">
        <v>237</v>
      </c>
      <c r="C17" s="30"/>
    </row>
    <row r="18" spans="1:3" ht="28" x14ac:dyDescent="0.45">
      <c r="A18" s="24">
        <v>16</v>
      </c>
      <c r="B18" s="63" t="s">
        <v>270</v>
      </c>
      <c r="C18" s="30"/>
    </row>
    <row r="19" spans="1:3" x14ac:dyDescent="0.45">
      <c r="A19" s="24">
        <v>17</v>
      </c>
      <c r="B19" s="63" t="s">
        <v>293</v>
      </c>
      <c r="C19" s="30"/>
    </row>
    <row r="20" spans="1:3" x14ac:dyDescent="0.45">
      <c r="A20" s="24">
        <v>18</v>
      </c>
      <c r="B20" s="63" t="s">
        <v>320</v>
      </c>
      <c r="C20" s="30"/>
    </row>
    <row r="21" spans="1:3" x14ac:dyDescent="0.45">
      <c r="A21" s="24">
        <v>19</v>
      </c>
      <c r="B21" s="63" t="s">
        <v>375</v>
      </c>
      <c r="C21" s="30"/>
    </row>
    <row r="22" spans="1:3" x14ac:dyDescent="0.45">
      <c r="A22" s="24">
        <v>20</v>
      </c>
      <c r="B22" s="63" t="s">
        <v>342</v>
      </c>
      <c r="C22" s="30"/>
    </row>
    <row r="23" spans="1:3" x14ac:dyDescent="0.45">
      <c r="A23" s="24">
        <v>21</v>
      </c>
      <c r="B23" s="63" t="s">
        <v>372</v>
      </c>
      <c r="C23" s="30"/>
    </row>
    <row r="24" spans="1:3" x14ac:dyDescent="0.45">
      <c r="A24" s="24">
        <v>22</v>
      </c>
      <c r="B24" s="63" t="s">
        <v>373</v>
      </c>
      <c r="C24" s="30"/>
    </row>
    <row r="25" spans="1:3" x14ac:dyDescent="0.45">
      <c r="A25" s="24">
        <v>23</v>
      </c>
      <c r="B25" s="63" t="s">
        <v>374</v>
      </c>
      <c r="C25" s="30"/>
    </row>
    <row r="26" spans="1:3" x14ac:dyDescent="0.45">
      <c r="A26" s="24">
        <v>24</v>
      </c>
      <c r="B26" s="63" t="s">
        <v>409</v>
      </c>
      <c r="C26" s="30"/>
    </row>
    <row r="27" spans="1:3" x14ac:dyDescent="0.45">
      <c r="A27" s="24">
        <v>25</v>
      </c>
      <c r="B27" s="63" t="s">
        <v>4</v>
      </c>
      <c r="C27" s="44"/>
    </row>
    <row r="28" spans="1:3" ht="15.35" x14ac:dyDescent="0.5">
      <c r="A28" s="24">
        <v>26</v>
      </c>
      <c r="B28" s="92" t="s">
        <v>307</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Tabelle9"/>
  <dimension ref="A1:C18"/>
  <sheetViews>
    <sheetView workbookViewId="0">
      <selection activeCell="A2" sqref="A2:G2"/>
    </sheetView>
  </sheetViews>
  <sheetFormatPr baseColWidth="10" defaultColWidth="11.41015625" defaultRowHeight="15.35" x14ac:dyDescent="0.5"/>
  <cols>
    <col min="1" max="1" width="13.1171875" style="18" customWidth="1"/>
    <col min="2" max="2" width="62.87890625" style="18" customWidth="1"/>
    <col min="3" max="16384" width="11.41015625" style="18"/>
  </cols>
  <sheetData>
    <row r="1" spans="1:3" ht="15.7" thickBot="1" x14ac:dyDescent="0.55000000000000004">
      <c r="A1" s="18" t="s">
        <v>39</v>
      </c>
      <c r="B1" s="32">
        <v>16</v>
      </c>
      <c r="C1" s="18">
        <f>MAX($A$3:$A$18)-1</f>
        <v>15</v>
      </c>
    </row>
    <row r="2" spans="1:3" ht="15.7" thickTop="1" x14ac:dyDescent="0.5">
      <c r="A2" s="25" t="s">
        <v>32</v>
      </c>
      <c r="B2" s="25" t="s">
        <v>33</v>
      </c>
      <c r="C2" s="18" t="s">
        <v>34</v>
      </c>
    </row>
    <row r="3" spans="1:3" x14ac:dyDescent="0.5">
      <c r="A3" s="20">
        <v>1</v>
      </c>
      <c r="B3" s="45" t="s">
        <v>125</v>
      </c>
      <c r="C3" s="46"/>
    </row>
    <row r="4" spans="1:3" x14ac:dyDescent="0.5">
      <c r="A4" s="20">
        <v>2</v>
      </c>
      <c r="B4" s="45" t="s">
        <v>126</v>
      </c>
      <c r="C4" s="18" t="s">
        <v>36</v>
      </c>
    </row>
    <row r="5" spans="1:3" x14ac:dyDescent="0.5">
      <c r="A5" s="20">
        <v>3</v>
      </c>
      <c r="B5" s="45" t="s">
        <v>124</v>
      </c>
    </row>
    <row r="6" spans="1:3" x14ac:dyDescent="0.5">
      <c r="A6" s="20">
        <v>4</v>
      </c>
      <c r="B6" s="45" t="s">
        <v>65</v>
      </c>
      <c r="C6" s="47"/>
    </row>
    <row r="7" spans="1:3" x14ac:dyDescent="0.5">
      <c r="A7" s="20">
        <v>5</v>
      </c>
      <c r="B7" s="45" t="s">
        <v>66</v>
      </c>
      <c r="C7" s="47"/>
    </row>
    <row r="8" spans="1:3" x14ac:dyDescent="0.5">
      <c r="A8" s="20">
        <v>6</v>
      </c>
      <c r="B8" s="45" t="s">
        <v>99</v>
      </c>
      <c r="C8" s="47"/>
    </row>
    <row r="9" spans="1:3" x14ac:dyDescent="0.5">
      <c r="A9" s="20">
        <v>7</v>
      </c>
      <c r="B9" s="45" t="s">
        <v>199</v>
      </c>
      <c r="C9" s="47"/>
    </row>
    <row r="10" spans="1:3" x14ac:dyDescent="0.5">
      <c r="A10" s="20">
        <v>8</v>
      </c>
      <c r="B10" s="45" t="s">
        <v>200</v>
      </c>
      <c r="C10" s="47"/>
    </row>
    <row r="11" spans="1:3" x14ac:dyDescent="0.5">
      <c r="A11" s="20">
        <v>9</v>
      </c>
      <c r="B11" s="45" t="s">
        <v>233</v>
      </c>
      <c r="C11" s="47"/>
    </row>
    <row r="12" spans="1:3" x14ac:dyDescent="0.5">
      <c r="A12" s="20">
        <v>10</v>
      </c>
      <c r="B12" s="45" t="s">
        <v>314</v>
      </c>
      <c r="C12" s="47"/>
    </row>
    <row r="13" spans="1:3" x14ac:dyDescent="0.5">
      <c r="A13" s="20">
        <v>11</v>
      </c>
      <c r="B13" s="45" t="s">
        <v>321</v>
      </c>
      <c r="C13" s="47"/>
    </row>
    <row r="14" spans="1:3" x14ac:dyDescent="0.5">
      <c r="A14" s="20">
        <v>12</v>
      </c>
      <c r="B14" s="45" t="s">
        <v>322</v>
      </c>
      <c r="C14" s="47"/>
    </row>
    <row r="15" spans="1:3" x14ac:dyDescent="0.5">
      <c r="A15" s="20">
        <v>13</v>
      </c>
      <c r="B15" s="45" t="s">
        <v>339</v>
      </c>
      <c r="C15" s="47"/>
    </row>
    <row r="16" spans="1:3" x14ac:dyDescent="0.5">
      <c r="A16" s="20">
        <v>14</v>
      </c>
      <c r="B16" s="45" t="s">
        <v>376</v>
      </c>
      <c r="C16" s="47"/>
    </row>
    <row r="17" spans="1:2" x14ac:dyDescent="0.5">
      <c r="A17" s="20">
        <v>15</v>
      </c>
      <c r="B17" s="20" t="s">
        <v>4</v>
      </c>
    </row>
    <row r="18" spans="1:2" x14ac:dyDescent="0.5">
      <c r="A18" s="20">
        <v>16</v>
      </c>
      <c r="B18" s="92" t="s">
        <v>307</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Tabelle10"/>
  <dimension ref="A1:C18"/>
  <sheetViews>
    <sheetView workbookViewId="0">
      <selection activeCell="A2" sqref="A2:G2"/>
    </sheetView>
  </sheetViews>
  <sheetFormatPr baseColWidth="10" defaultColWidth="11.41015625" defaultRowHeight="15.35" x14ac:dyDescent="0.5"/>
  <cols>
    <col min="1" max="1" width="13.1171875" style="18" customWidth="1"/>
    <col min="2" max="2" width="55.1171875" style="18" customWidth="1"/>
    <col min="3" max="16384" width="11.41015625" style="18"/>
  </cols>
  <sheetData>
    <row r="1" spans="1:3" ht="61.7" thickBot="1" x14ac:dyDescent="0.55000000000000004">
      <c r="A1" s="28" t="s">
        <v>274</v>
      </c>
      <c r="B1" s="32">
        <v>16</v>
      </c>
      <c r="C1" s="18">
        <f>MAX($A$3:$A$18)-1</f>
        <v>15</v>
      </c>
    </row>
    <row r="2" spans="1:3" ht="15.7" thickTop="1" x14ac:dyDescent="0.5">
      <c r="A2" s="25" t="s">
        <v>32</v>
      </c>
      <c r="B2" s="25" t="s">
        <v>33</v>
      </c>
      <c r="C2" s="18" t="s">
        <v>34</v>
      </c>
    </row>
    <row r="3" spans="1:3" x14ac:dyDescent="0.5">
      <c r="A3" s="24">
        <v>1</v>
      </c>
      <c r="B3" s="63" t="s">
        <v>120</v>
      </c>
      <c r="C3" s="29"/>
    </row>
    <row r="4" spans="1:3" x14ac:dyDescent="0.5">
      <c r="A4" s="24">
        <v>2</v>
      </c>
      <c r="B4" s="63" t="s">
        <v>121</v>
      </c>
      <c r="C4" s="17" t="s">
        <v>36</v>
      </c>
    </row>
    <row r="5" spans="1:3" x14ac:dyDescent="0.5">
      <c r="A5" s="24">
        <v>3</v>
      </c>
      <c r="B5" s="63" t="s">
        <v>94</v>
      </c>
      <c r="C5" s="17"/>
    </row>
    <row r="6" spans="1:3" x14ac:dyDescent="0.5">
      <c r="A6" s="24">
        <v>4</v>
      </c>
      <c r="B6" s="63" t="s">
        <v>95</v>
      </c>
      <c r="C6" s="17" t="s">
        <v>36</v>
      </c>
    </row>
    <row r="7" spans="1:3" x14ac:dyDescent="0.5">
      <c r="A7" s="24">
        <v>5</v>
      </c>
      <c r="B7" s="63" t="s">
        <v>67</v>
      </c>
      <c r="C7" s="17"/>
    </row>
    <row r="8" spans="1:3" x14ac:dyDescent="0.5">
      <c r="A8" s="24">
        <v>6</v>
      </c>
      <c r="B8" s="63" t="s">
        <v>122</v>
      </c>
      <c r="C8" s="30"/>
    </row>
    <row r="9" spans="1:3" x14ac:dyDescent="0.5">
      <c r="A9" s="24">
        <v>7</v>
      </c>
      <c r="B9" s="63" t="s">
        <v>68</v>
      </c>
      <c r="C9" s="30"/>
    </row>
    <row r="10" spans="1:3" x14ac:dyDescent="0.5">
      <c r="A10" s="24">
        <v>8</v>
      </c>
      <c r="B10" s="63" t="s">
        <v>160</v>
      </c>
      <c r="C10" s="30"/>
    </row>
    <row r="11" spans="1:3" x14ac:dyDescent="0.5">
      <c r="A11" s="24">
        <v>9</v>
      </c>
      <c r="B11" s="63" t="s">
        <v>223</v>
      </c>
      <c r="C11" s="30"/>
    </row>
    <row r="12" spans="1:3" x14ac:dyDescent="0.5">
      <c r="A12" s="24">
        <v>10</v>
      </c>
      <c r="B12" s="63" t="s">
        <v>238</v>
      </c>
      <c r="C12" s="30"/>
    </row>
    <row r="13" spans="1:3" x14ac:dyDescent="0.5">
      <c r="A13" s="24">
        <v>11</v>
      </c>
      <c r="B13" s="63" t="s">
        <v>272</v>
      </c>
      <c r="C13" s="30"/>
    </row>
    <row r="14" spans="1:3" x14ac:dyDescent="0.5">
      <c r="A14" s="24">
        <v>12</v>
      </c>
      <c r="B14" s="63" t="s">
        <v>273</v>
      </c>
      <c r="C14" s="30"/>
    </row>
    <row r="15" spans="1:3" x14ac:dyDescent="0.5">
      <c r="A15" s="24">
        <v>13</v>
      </c>
      <c r="B15" s="63" t="s">
        <v>334</v>
      </c>
    </row>
    <row r="16" spans="1:3" x14ac:dyDescent="0.5">
      <c r="A16" s="24">
        <v>14</v>
      </c>
      <c r="B16" s="63" t="s">
        <v>377</v>
      </c>
    </row>
    <row r="17" spans="1:2" x14ac:dyDescent="0.5">
      <c r="A17" s="24">
        <v>15</v>
      </c>
      <c r="B17" s="63" t="s">
        <v>4</v>
      </c>
    </row>
    <row r="18" spans="1:2" x14ac:dyDescent="0.5">
      <c r="A18" s="24">
        <v>16</v>
      </c>
      <c r="B18" s="92" t="s">
        <v>307</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Tabelle12"/>
  <dimension ref="A1:D44"/>
  <sheetViews>
    <sheetView topLeftCell="A11" workbookViewId="0">
      <selection activeCell="A2" sqref="A2:G2"/>
    </sheetView>
  </sheetViews>
  <sheetFormatPr baseColWidth="10" defaultColWidth="11.41015625" defaultRowHeight="15.35" x14ac:dyDescent="0.5"/>
  <cols>
    <col min="1" max="1" width="13.1171875" style="18" customWidth="1"/>
    <col min="2" max="2" width="55.1171875" style="17" customWidth="1"/>
    <col min="3" max="16384" width="11.41015625" style="18"/>
  </cols>
  <sheetData>
    <row r="1" spans="1:4" ht="28.35" thickBot="1" x14ac:dyDescent="0.55000000000000004">
      <c r="A1" s="35" t="s">
        <v>44</v>
      </c>
      <c r="B1" s="31">
        <v>42</v>
      </c>
      <c r="C1" s="18">
        <f>MAX($A$3:$A$44)-1</f>
        <v>41</v>
      </c>
    </row>
    <row r="2" spans="1:4" ht="15.7" thickTop="1" x14ac:dyDescent="0.5">
      <c r="A2" s="25" t="s">
        <v>32</v>
      </c>
      <c r="B2" s="19" t="s">
        <v>33</v>
      </c>
      <c r="C2" s="18" t="s">
        <v>34</v>
      </c>
    </row>
    <row r="3" spans="1:4" x14ac:dyDescent="0.5">
      <c r="A3" s="40">
        <v>1</v>
      </c>
      <c r="B3" s="40" t="s">
        <v>225</v>
      </c>
      <c r="C3" s="41"/>
    </row>
    <row r="4" spans="1:4" x14ac:dyDescent="0.5">
      <c r="A4" s="40">
        <v>2</v>
      </c>
      <c r="B4" s="40" t="s">
        <v>226</v>
      </c>
      <c r="C4" s="42" t="s">
        <v>36</v>
      </c>
      <c r="D4" s="23"/>
    </row>
    <row r="5" spans="1:4" x14ac:dyDescent="0.5">
      <c r="A5" s="40">
        <v>3</v>
      </c>
      <c r="B5" s="40" t="s">
        <v>145</v>
      </c>
      <c r="C5" s="42"/>
      <c r="D5" s="23"/>
    </row>
    <row r="6" spans="1:4" x14ac:dyDescent="0.5">
      <c r="A6" s="40">
        <v>4</v>
      </c>
      <c r="B6" s="40" t="s">
        <v>123</v>
      </c>
      <c r="C6" s="42" t="s">
        <v>36</v>
      </c>
      <c r="D6" s="23"/>
    </row>
    <row r="7" spans="1:4" ht="25.35" x14ac:dyDescent="0.5">
      <c r="A7" s="40">
        <v>5</v>
      </c>
      <c r="B7" s="40" t="s">
        <v>388</v>
      </c>
      <c r="C7" s="42"/>
      <c r="D7" s="23"/>
    </row>
    <row r="8" spans="1:4" ht="25.35" x14ac:dyDescent="0.5">
      <c r="A8" s="40">
        <v>6</v>
      </c>
      <c r="B8" s="40" t="s">
        <v>165</v>
      </c>
      <c r="C8" s="42"/>
      <c r="D8" s="23"/>
    </row>
    <row r="9" spans="1:4" ht="25.35" x14ac:dyDescent="0.5">
      <c r="A9" s="40">
        <v>7</v>
      </c>
      <c r="B9" s="40" t="s">
        <v>162</v>
      </c>
      <c r="C9" s="42"/>
      <c r="D9" s="23"/>
    </row>
    <row r="10" spans="1:4" x14ac:dyDescent="0.5">
      <c r="A10" s="40">
        <v>8</v>
      </c>
      <c r="B10" s="40" t="s">
        <v>163</v>
      </c>
      <c r="C10" s="42"/>
      <c r="D10" s="23"/>
    </row>
    <row r="11" spans="1:4" x14ac:dyDescent="0.5">
      <c r="A11" s="40">
        <v>9</v>
      </c>
      <c r="B11" s="40" t="s">
        <v>146</v>
      </c>
      <c r="C11" s="42"/>
      <c r="D11" s="23"/>
    </row>
    <row r="12" spans="1:4" x14ac:dyDescent="0.5">
      <c r="A12" s="40">
        <v>10</v>
      </c>
      <c r="B12" s="40" t="s">
        <v>147</v>
      </c>
      <c r="C12" s="42"/>
      <c r="D12" s="23"/>
    </row>
    <row r="13" spans="1:4" x14ac:dyDescent="0.5">
      <c r="A13" s="40">
        <v>11</v>
      </c>
      <c r="B13" s="40" t="s">
        <v>206</v>
      </c>
      <c r="C13" s="42"/>
      <c r="D13" s="23"/>
    </row>
    <row r="14" spans="1:4" x14ac:dyDescent="0.5">
      <c r="A14" s="40">
        <v>12</v>
      </c>
      <c r="B14" s="40" t="s">
        <v>93</v>
      </c>
      <c r="C14" s="42"/>
      <c r="D14" s="23"/>
    </row>
    <row r="15" spans="1:4" x14ac:dyDescent="0.5">
      <c r="A15" s="40">
        <v>13</v>
      </c>
      <c r="B15" s="40" t="s">
        <v>127</v>
      </c>
      <c r="C15" s="42"/>
      <c r="D15" s="23"/>
    </row>
    <row r="16" spans="1:4" x14ac:dyDescent="0.5">
      <c r="A16" s="40">
        <v>14</v>
      </c>
      <c r="B16" s="40" t="s">
        <v>150</v>
      </c>
      <c r="C16" s="42"/>
      <c r="D16" s="23"/>
    </row>
    <row r="17" spans="1:4" x14ac:dyDescent="0.5">
      <c r="A17" s="40">
        <v>15</v>
      </c>
      <c r="B17" s="40" t="s">
        <v>169</v>
      </c>
      <c r="C17" s="42"/>
      <c r="D17" s="23"/>
    </row>
    <row r="18" spans="1:4" ht="25.35" x14ac:dyDescent="0.5">
      <c r="A18" s="40">
        <v>16</v>
      </c>
      <c r="B18" s="40" t="s">
        <v>164</v>
      </c>
      <c r="C18" s="42"/>
      <c r="D18" s="23"/>
    </row>
    <row r="19" spans="1:4" ht="38" x14ac:dyDescent="0.5">
      <c r="A19" s="40">
        <v>17</v>
      </c>
      <c r="B19" s="40" t="s">
        <v>170</v>
      </c>
      <c r="C19" s="42"/>
      <c r="D19" s="23"/>
    </row>
    <row r="20" spans="1:4" x14ac:dyDescent="0.5">
      <c r="A20" s="40">
        <v>18</v>
      </c>
      <c r="B20" s="40" t="s">
        <v>171</v>
      </c>
      <c r="C20" s="42"/>
      <c r="D20" s="23"/>
    </row>
    <row r="21" spans="1:4" x14ac:dyDescent="0.5">
      <c r="A21" s="40">
        <v>19</v>
      </c>
      <c r="B21" s="40" t="s">
        <v>204</v>
      </c>
      <c r="C21" s="42"/>
      <c r="D21" s="23"/>
    </row>
    <row r="22" spans="1:4" x14ac:dyDescent="0.5">
      <c r="A22" s="40">
        <v>20</v>
      </c>
      <c r="B22" s="40" t="s">
        <v>205</v>
      </c>
      <c r="C22" s="42"/>
      <c r="D22" s="23"/>
    </row>
    <row r="23" spans="1:4" x14ac:dyDescent="0.5">
      <c r="A23" s="40">
        <v>21</v>
      </c>
      <c r="B23" s="40" t="s">
        <v>207</v>
      </c>
      <c r="C23" s="42"/>
      <c r="D23" s="23"/>
    </row>
    <row r="24" spans="1:4" x14ac:dyDescent="0.5">
      <c r="A24" s="40">
        <v>22</v>
      </c>
      <c r="B24" s="40" t="s">
        <v>344</v>
      </c>
      <c r="C24" s="42"/>
      <c r="D24" s="23"/>
    </row>
    <row r="25" spans="1:4" x14ac:dyDescent="0.5">
      <c r="A25" s="40">
        <v>23</v>
      </c>
      <c r="B25" s="40" t="s">
        <v>239</v>
      </c>
      <c r="C25" s="42"/>
      <c r="D25" s="23"/>
    </row>
    <row r="26" spans="1:4" x14ac:dyDescent="0.5">
      <c r="A26" s="40">
        <v>24</v>
      </c>
      <c r="B26" s="40" t="s">
        <v>244</v>
      </c>
      <c r="C26" s="42"/>
      <c r="D26" s="23"/>
    </row>
    <row r="27" spans="1:4" x14ac:dyDescent="0.5">
      <c r="A27" s="40">
        <v>25</v>
      </c>
      <c r="B27" s="40" t="s">
        <v>245</v>
      </c>
      <c r="C27" s="42"/>
      <c r="D27" s="23"/>
    </row>
    <row r="28" spans="1:4" x14ac:dyDescent="0.5">
      <c r="A28" s="40">
        <v>26</v>
      </c>
      <c r="B28" s="40" t="s">
        <v>275</v>
      </c>
      <c r="C28" s="42"/>
      <c r="D28" s="23"/>
    </row>
    <row r="29" spans="1:4" x14ac:dyDescent="0.5">
      <c r="A29" s="40">
        <v>27</v>
      </c>
      <c r="B29" s="40" t="s">
        <v>276</v>
      </c>
      <c r="C29" s="42"/>
      <c r="D29" s="23"/>
    </row>
    <row r="30" spans="1:4" x14ac:dyDescent="0.5">
      <c r="A30" s="40">
        <v>28</v>
      </c>
      <c r="B30" s="40" t="s">
        <v>277</v>
      </c>
      <c r="C30" s="42" t="s">
        <v>36</v>
      </c>
      <c r="D30" s="23"/>
    </row>
    <row r="31" spans="1:4" x14ac:dyDescent="0.5">
      <c r="A31" s="40">
        <v>29</v>
      </c>
      <c r="B31" s="40" t="s">
        <v>294</v>
      </c>
      <c r="C31" s="42"/>
      <c r="D31" s="23"/>
    </row>
    <row r="32" spans="1:4" x14ac:dyDescent="0.5">
      <c r="A32" s="40">
        <v>30</v>
      </c>
      <c r="B32" s="40" t="s">
        <v>295</v>
      </c>
      <c r="C32" s="42"/>
      <c r="D32" s="23"/>
    </row>
    <row r="33" spans="1:4" x14ac:dyDescent="0.5">
      <c r="A33" s="40">
        <v>31</v>
      </c>
      <c r="B33" s="40" t="s">
        <v>309</v>
      </c>
      <c r="C33" s="42"/>
      <c r="D33" s="23"/>
    </row>
    <row r="34" spans="1:4" x14ac:dyDescent="0.5">
      <c r="A34" s="40">
        <v>32</v>
      </c>
      <c r="B34" s="40" t="s">
        <v>323</v>
      </c>
      <c r="C34" s="42"/>
      <c r="D34" s="23"/>
    </row>
    <row r="35" spans="1:4" x14ac:dyDescent="0.5">
      <c r="A35" s="40">
        <v>33</v>
      </c>
      <c r="B35" s="40" t="s">
        <v>337</v>
      </c>
      <c r="C35" s="42"/>
      <c r="D35" s="23"/>
    </row>
    <row r="36" spans="1:4" x14ac:dyDescent="0.5">
      <c r="A36" s="40">
        <v>34</v>
      </c>
      <c r="B36" s="40" t="s">
        <v>431</v>
      </c>
      <c r="C36" s="42"/>
      <c r="D36" s="23"/>
    </row>
    <row r="37" spans="1:4" x14ac:dyDescent="0.5">
      <c r="A37" s="40">
        <v>35</v>
      </c>
      <c r="B37" s="40" t="s">
        <v>334</v>
      </c>
      <c r="C37" s="42"/>
      <c r="D37" s="23"/>
    </row>
    <row r="38" spans="1:4" x14ac:dyDescent="0.5">
      <c r="A38" s="40">
        <v>36</v>
      </c>
      <c r="B38" s="40" t="s">
        <v>378</v>
      </c>
      <c r="C38" s="42"/>
      <c r="D38" s="23"/>
    </row>
    <row r="39" spans="1:4" x14ac:dyDescent="0.5">
      <c r="A39" s="40">
        <v>37</v>
      </c>
      <c r="B39" s="40" t="s">
        <v>410</v>
      </c>
      <c r="C39" s="42"/>
      <c r="D39" s="23"/>
    </row>
    <row r="40" spans="1:4" x14ac:dyDescent="0.5">
      <c r="A40" s="40">
        <v>38</v>
      </c>
      <c r="B40" s="40" t="s">
        <v>411</v>
      </c>
      <c r="C40" s="42"/>
      <c r="D40" s="23"/>
    </row>
    <row r="41" spans="1:4" x14ac:dyDescent="0.5">
      <c r="A41" s="40">
        <v>39</v>
      </c>
      <c r="B41" s="40" t="s">
        <v>429</v>
      </c>
      <c r="C41" s="42"/>
      <c r="D41" s="23"/>
    </row>
    <row r="42" spans="1:4" ht="25.35" x14ac:dyDescent="0.5">
      <c r="A42" s="40">
        <v>40</v>
      </c>
      <c r="B42" s="40" t="s">
        <v>430</v>
      </c>
      <c r="C42" s="42"/>
      <c r="D42" s="23"/>
    </row>
    <row r="43" spans="1:4" x14ac:dyDescent="0.5">
      <c r="A43" s="40">
        <v>41</v>
      </c>
      <c r="B43" s="40" t="s">
        <v>4</v>
      </c>
      <c r="C43" s="22"/>
      <c r="D43" s="22"/>
    </row>
    <row r="44" spans="1:4" x14ac:dyDescent="0.5">
      <c r="A44" s="40">
        <v>42</v>
      </c>
      <c r="B44" s="92" t="s">
        <v>307</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Tabelle13"/>
  <dimension ref="A1:C44"/>
  <sheetViews>
    <sheetView topLeftCell="A13" workbookViewId="0">
      <selection activeCell="A2" sqref="A2:G2"/>
    </sheetView>
  </sheetViews>
  <sheetFormatPr baseColWidth="10" defaultColWidth="11.41015625" defaultRowHeight="15.35" x14ac:dyDescent="0.5"/>
  <cols>
    <col min="1" max="1" width="13.1171875" style="18" customWidth="1"/>
    <col min="2" max="2" width="56.52734375" style="18" customWidth="1"/>
    <col min="3" max="16384" width="11.41015625" style="18"/>
  </cols>
  <sheetData>
    <row r="1" spans="1:3" ht="28.35" thickBot="1" x14ac:dyDescent="0.55000000000000004">
      <c r="A1" s="35" t="s">
        <v>45</v>
      </c>
      <c r="B1" s="32">
        <v>42</v>
      </c>
      <c r="C1" s="18">
        <f>MAX($A$3:$A$44)-1</f>
        <v>41</v>
      </c>
    </row>
    <row r="2" spans="1:3" ht="15.7" thickTop="1" x14ac:dyDescent="0.5">
      <c r="A2" s="25" t="s">
        <v>32</v>
      </c>
      <c r="B2" s="25" t="s">
        <v>33</v>
      </c>
      <c r="C2" s="18" t="s">
        <v>34</v>
      </c>
    </row>
    <row r="3" spans="1:3" x14ac:dyDescent="0.5">
      <c r="A3" s="40">
        <v>1</v>
      </c>
      <c r="B3" s="40" t="s">
        <v>225</v>
      </c>
      <c r="C3" s="41"/>
    </row>
    <row r="4" spans="1:3" x14ac:dyDescent="0.5">
      <c r="A4" s="40">
        <v>2</v>
      </c>
      <c r="B4" s="40" t="s">
        <v>226</v>
      </c>
      <c r="C4" s="42" t="s">
        <v>36</v>
      </c>
    </row>
    <row r="5" spans="1:3" x14ac:dyDescent="0.5">
      <c r="A5" s="40">
        <v>3</v>
      </c>
      <c r="B5" s="40" t="s">
        <v>145</v>
      </c>
      <c r="C5" s="42"/>
    </row>
    <row r="6" spans="1:3" x14ac:dyDescent="0.5">
      <c r="A6" s="40">
        <v>4</v>
      </c>
      <c r="B6" s="40" t="s">
        <v>123</v>
      </c>
      <c r="C6" s="42" t="s">
        <v>36</v>
      </c>
    </row>
    <row r="7" spans="1:3" ht="25.35" x14ac:dyDescent="0.5">
      <c r="A7" s="40">
        <v>5</v>
      </c>
      <c r="B7" s="40" t="s">
        <v>161</v>
      </c>
      <c r="C7" s="42"/>
    </row>
    <row r="8" spans="1:3" ht="25.35" x14ac:dyDescent="0.5">
      <c r="A8" s="40">
        <v>6</v>
      </c>
      <c r="B8" s="40" t="s">
        <v>165</v>
      </c>
      <c r="C8" s="42"/>
    </row>
    <row r="9" spans="1:3" ht="25.35" x14ac:dyDescent="0.5">
      <c r="A9" s="40">
        <v>7</v>
      </c>
      <c r="B9" s="40" t="s">
        <v>162</v>
      </c>
      <c r="C9" s="42"/>
    </row>
    <row r="10" spans="1:3" x14ac:dyDescent="0.5">
      <c r="A10" s="40">
        <v>8</v>
      </c>
      <c r="B10" s="40" t="s">
        <v>163</v>
      </c>
      <c r="C10" s="42"/>
    </row>
    <row r="11" spans="1:3" x14ac:dyDescent="0.5">
      <c r="A11" s="40">
        <v>9</v>
      </c>
      <c r="B11" s="40" t="s">
        <v>146</v>
      </c>
      <c r="C11" s="42"/>
    </row>
    <row r="12" spans="1:3" x14ac:dyDescent="0.5">
      <c r="A12" s="40">
        <v>10</v>
      </c>
      <c r="B12" s="40" t="s">
        <v>147</v>
      </c>
      <c r="C12" s="42"/>
    </row>
    <row r="13" spans="1:3" x14ac:dyDescent="0.5">
      <c r="A13" s="40">
        <v>11</v>
      </c>
      <c r="B13" s="40" t="s">
        <v>206</v>
      </c>
      <c r="C13" s="42"/>
    </row>
    <row r="14" spans="1:3" x14ac:dyDescent="0.5">
      <c r="A14" s="40">
        <v>12</v>
      </c>
      <c r="B14" s="40" t="s">
        <v>93</v>
      </c>
      <c r="C14" s="42"/>
    </row>
    <row r="15" spans="1:3" x14ac:dyDescent="0.5">
      <c r="A15" s="40">
        <v>13</v>
      </c>
      <c r="B15" s="40" t="s">
        <v>127</v>
      </c>
      <c r="C15" s="42"/>
    </row>
    <row r="16" spans="1:3" x14ac:dyDescent="0.5">
      <c r="A16" s="40">
        <v>14</v>
      </c>
      <c r="B16" s="40" t="s">
        <v>150</v>
      </c>
      <c r="C16" s="42"/>
    </row>
    <row r="17" spans="1:3" x14ac:dyDescent="0.5">
      <c r="A17" s="40">
        <v>15</v>
      </c>
      <c r="B17" s="40" t="s">
        <v>169</v>
      </c>
      <c r="C17" s="42"/>
    </row>
    <row r="18" spans="1:3" ht="25.35" x14ac:dyDescent="0.5">
      <c r="A18" s="40">
        <v>16</v>
      </c>
      <c r="B18" s="40" t="s">
        <v>164</v>
      </c>
      <c r="C18" s="42"/>
    </row>
    <row r="19" spans="1:3" ht="38" x14ac:dyDescent="0.5">
      <c r="A19" s="40">
        <v>17</v>
      </c>
      <c r="B19" s="40" t="s">
        <v>170</v>
      </c>
      <c r="C19" s="42"/>
    </row>
    <row r="20" spans="1:3" x14ac:dyDescent="0.5">
      <c r="A20" s="40">
        <v>18</v>
      </c>
      <c r="B20" s="40" t="s">
        <v>171</v>
      </c>
      <c r="C20" s="42"/>
    </row>
    <row r="21" spans="1:3" x14ac:dyDescent="0.5">
      <c r="A21" s="40">
        <v>19</v>
      </c>
      <c r="B21" s="40" t="s">
        <v>204</v>
      </c>
      <c r="C21" s="42"/>
    </row>
    <row r="22" spans="1:3" x14ac:dyDescent="0.5">
      <c r="A22" s="40">
        <v>20</v>
      </c>
      <c r="B22" s="40" t="s">
        <v>205</v>
      </c>
      <c r="C22" s="42"/>
    </row>
    <row r="23" spans="1:3" x14ac:dyDescent="0.5">
      <c r="A23" s="40">
        <v>21</v>
      </c>
      <c r="B23" s="40" t="s">
        <v>207</v>
      </c>
      <c r="C23" s="42"/>
    </row>
    <row r="24" spans="1:3" x14ac:dyDescent="0.5">
      <c r="A24" s="40">
        <v>22</v>
      </c>
      <c r="B24" s="40" t="s">
        <v>344</v>
      </c>
      <c r="C24" s="42"/>
    </row>
    <row r="25" spans="1:3" x14ac:dyDescent="0.5">
      <c r="A25" s="40">
        <v>23</v>
      </c>
      <c r="B25" s="40" t="s">
        <v>239</v>
      </c>
      <c r="C25" s="42"/>
    </row>
    <row r="26" spans="1:3" x14ac:dyDescent="0.5">
      <c r="A26" s="40">
        <v>24</v>
      </c>
      <c r="B26" s="40" t="s">
        <v>244</v>
      </c>
      <c r="C26" s="42"/>
    </row>
    <row r="27" spans="1:3" x14ac:dyDescent="0.5">
      <c r="A27" s="40">
        <v>25</v>
      </c>
      <c r="B27" s="40" t="s">
        <v>245</v>
      </c>
      <c r="C27" s="42"/>
    </row>
    <row r="28" spans="1:3" x14ac:dyDescent="0.5">
      <c r="A28" s="40">
        <v>26</v>
      </c>
      <c r="B28" s="40" t="s">
        <v>275</v>
      </c>
      <c r="C28" s="42"/>
    </row>
    <row r="29" spans="1:3" x14ac:dyDescent="0.5">
      <c r="A29" s="40">
        <v>27</v>
      </c>
      <c r="B29" s="40" t="s">
        <v>276</v>
      </c>
      <c r="C29" s="42"/>
    </row>
    <row r="30" spans="1:3" x14ac:dyDescent="0.5">
      <c r="A30" s="40">
        <v>28</v>
      </c>
      <c r="B30" s="40" t="s">
        <v>277</v>
      </c>
      <c r="C30" s="42" t="s">
        <v>36</v>
      </c>
    </row>
    <row r="31" spans="1:3" x14ac:dyDescent="0.5">
      <c r="A31" s="40">
        <v>29</v>
      </c>
      <c r="B31" s="40" t="s">
        <v>294</v>
      </c>
      <c r="C31" s="42"/>
    </row>
    <row r="32" spans="1:3" x14ac:dyDescent="0.5">
      <c r="A32" s="40">
        <v>30</v>
      </c>
      <c r="B32" s="40" t="s">
        <v>295</v>
      </c>
      <c r="C32" s="42"/>
    </row>
    <row r="33" spans="1:3" x14ac:dyDescent="0.5">
      <c r="A33" s="40">
        <v>31</v>
      </c>
      <c r="B33" s="40" t="s">
        <v>309</v>
      </c>
      <c r="C33" s="42"/>
    </row>
    <row r="34" spans="1:3" x14ac:dyDescent="0.5">
      <c r="A34" s="40">
        <v>32</v>
      </c>
      <c r="B34" s="40" t="s">
        <v>323</v>
      </c>
      <c r="C34" s="42"/>
    </row>
    <row r="35" spans="1:3" x14ac:dyDescent="0.5">
      <c r="A35" s="40">
        <v>33</v>
      </c>
      <c r="B35" s="40" t="s">
        <v>337</v>
      </c>
      <c r="C35" s="42"/>
    </row>
    <row r="36" spans="1:3" x14ac:dyDescent="0.5">
      <c r="A36" s="40">
        <v>34</v>
      </c>
      <c r="B36" s="40" t="s">
        <v>338</v>
      </c>
      <c r="C36" s="42"/>
    </row>
    <row r="37" spans="1:3" x14ac:dyDescent="0.5">
      <c r="A37" s="40">
        <v>35</v>
      </c>
      <c r="B37" s="40" t="s">
        <v>334</v>
      </c>
      <c r="C37" s="42"/>
    </row>
    <row r="38" spans="1:3" x14ac:dyDescent="0.5">
      <c r="A38" s="40">
        <v>36</v>
      </c>
      <c r="B38" s="40" t="s">
        <v>378</v>
      </c>
      <c r="C38" s="42"/>
    </row>
    <row r="39" spans="1:3" x14ac:dyDescent="0.5">
      <c r="A39" s="40">
        <v>37</v>
      </c>
      <c r="B39" s="40" t="s">
        <v>410</v>
      </c>
      <c r="C39" s="42"/>
    </row>
    <row r="40" spans="1:3" x14ac:dyDescent="0.5">
      <c r="A40" s="40">
        <v>38</v>
      </c>
      <c r="B40" s="40" t="s">
        <v>411</v>
      </c>
      <c r="C40" s="42"/>
    </row>
    <row r="41" spans="1:3" x14ac:dyDescent="0.5">
      <c r="A41" s="40">
        <v>39</v>
      </c>
      <c r="B41" s="40" t="s">
        <v>429</v>
      </c>
      <c r="C41" s="42"/>
    </row>
    <row r="42" spans="1:3" ht="25.35" x14ac:dyDescent="0.5">
      <c r="A42" s="40">
        <v>40</v>
      </c>
      <c r="B42" s="40" t="s">
        <v>430</v>
      </c>
      <c r="C42" s="42"/>
    </row>
    <row r="43" spans="1:3" x14ac:dyDescent="0.5">
      <c r="A43" s="40">
        <v>41</v>
      </c>
      <c r="B43" s="40" t="s">
        <v>4</v>
      </c>
      <c r="C43" s="22"/>
    </row>
    <row r="44" spans="1:3" x14ac:dyDescent="0.5">
      <c r="A44" s="40">
        <v>42</v>
      </c>
      <c r="B44" s="92" t="s">
        <v>307</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Tabelle11"/>
  <dimension ref="A1:C44"/>
  <sheetViews>
    <sheetView topLeftCell="A13" workbookViewId="0">
      <selection activeCell="A2" sqref="A2:G2"/>
    </sheetView>
  </sheetViews>
  <sheetFormatPr baseColWidth="10" defaultColWidth="11.41015625" defaultRowHeight="15.35" x14ac:dyDescent="0.5"/>
  <cols>
    <col min="1" max="1" width="13.1171875" style="18" customWidth="1"/>
    <col min="2" max="2" width="55.1171875" style="17" customWidth="1"/>
    <col min="3" max="16384" width="11.41015625" style="18"/>
  </cols>
  <sheetData>
    <row r="1" spans="1:3" ht="27.7" thickBot="1" x14ac:dyDescent="0.55000000000000004">
      <c r="A1" s="34" t="s">
        <v>43</v>
      </c>
      <c r="B1" s="31">
        <v>42</v>
      </c>
      <c r="C1" s="18">
        <f>MAX(A3:A44)-1</f>
        <v>41</v>
      </c>
    </row>
    <row r="2" spans="1:3" ht="15.7" thickTop="1" x14ac:dyDescent="0.5">
      <c r="A2" s="25" t="s">
        <v>32</v>
      </c>
      <c r="B2" s="19" t="s">
        <v>33</v>
      </c>
      <c r="C2" s="18" t="s">
        <v>34</v>
      </c>
    </row>
    <row r="3" spans="1:3" x14ac:dyDescent="0.5">
      <c r="A3" s="40">
        <v>1</v>
      </c>
      <c r="B3" s="40" t="s">
        <v>221</v>
      </c>
      <c r="C3" s="41"/>
    </row>
    <row r="4" spans="1:3" x14ac:dyDescent="0.5">
      <c r="A4" s="40">
        <v>2</v>
      </c>
      <c r="B4" s="40" t="s">
        <v>222</v>
      </c>
      <c r="C4" s="42" t="s">
        <v>36</v>
      </c>
    </row>
    <row r="5" spans="1:3" x14ac:dyDescent="0.5">
      <c r="A5" s="40">
        <v>3</v>
      </c>
      <c r="B5" s="40" t="s">
        <v>145</v>
      </c>
      <c r="C5" s="42"/>
    </row>
    <row r="6" spans="1:3" x14ac:dyDescent="0.5">
      <c r="A6" s="40">
        <v>4</v>
      </c>
      <c r="B6" s="40" t="s">
        <v>123</v>
      </c>
      <c r="C6" s="42" t="s">
        <v>36</v>
      </c>
    </row>
    <row r="7" spans="1:3" ht="25.35" x14ac:dyDescent="0.5">
      <c r="A7" s="40">
        <v>5</v>
      </c>
      <c r="B7" s="40" t="s">
        <v>161</v>
      </c>
      <c r="C7" s="42"/>
    </row>
    <row r="8" spans="1:3" ht="25.35" x14ac:dyDescent="0.5">
      <c r="A8" s="40">
        <v>6</v>
      </c>
      <c r="B8" s="40" t="s">
        <v>165</v>
      </c>
      <c r="C8" s="42"/>
    </row>
    <row r="9" spans="1:3" ht="25.35" x14ac:dyDescent="0.5">
      <c r="A9" s="40">
        <v>7</v>
      </c>
      <c r="B9" s="40" t="s">
        <v>162</v>
      </c>
      <c r="C9" s="42"/>
    </row>
    <row r="10" spans="1:3" x14ac:dyDescent="0.5">
      <c r="A10" s="40">
        <v>8</v>
      </c>
      <c r="B10" s="40" t="s">
        <v>163</v>
      </c>
      <c r="C10" s="42"/>
    </row>
    <row r="11" spans="1:3" x14ac:dyDescent="0.5">
      <c r="A11" s="40">
        <v>9</v>
      </c>
      <c r="B11" s="40" t="s">
        <v>146</v>
      </c>
      <c r="C11" s="42"/>
    </row>
    <row r="12" spans="1:3" x14ac:dyDescent="0.5">
      <c r="A12" s="40">
        <v>10</v>
      </c>
      <c r="B12" s="40" t="s">
        <v>147</v>
      </c>
      <c r="C12" s="42"/>
    </row>
    <row r="13" spans="1:3" x14ac:dyDescent="0.5">
      <c r="A13" s="40">
        <v>11</v>
      </c>
      <c r="B13" s="40" t="s">
        <v>206</v>
      </c>
      <c r="C13" s="42"/>
    </row>
    <row r="14" spans="1:3" x14ac:dyDescent="0.5">
      <c r="A14" s="40">
        <v>12</v>
      </c>
      <c r="B14" s="40" t="s">
        <v>93</v>
      </c>
      <c r="C14" s="42"/>
    </row>
    <row r="15" spans="1:3" x14ac:dyDescent="0.5">
      <c r="A15" s="40">
        <v>13</v>
      </c>
      <c r="B15" s="40" t="s">
        <v>127</v>
      </c>
      <c r="C15" s="42"/>
    </row>
    <row r="16" spans="1:3" x14ac:dyDescent="0.5">
      <c r="A16" s="40">
        <v>14</v>
      </c>
      <c r="B16" s="40" t="s">
        <v>150</v>
      </c>
      <c r="C16" s="42"/>
    </row>
    <row r="17" spans="1:3" x14ac:dyDescent="0.5">
      <c r="A17" s="40">
        <v>15</v>
      </c>
      <c r="B17" s="40" t="s">
        <v>169</v>
      </c>
      <c r="C17" s="42"/>
    </row>
    <row r="18" spans="1:3" ht="25.35" x14ac:dyDescent="0.5">
      <c r="A18" s="40">
        <v>16</v>
      </c>
      <c r="B18" s="40" t="s">
        <v>164</v>
      </c>
      <c r="C18" s="42"/>
    </row>
    <row r="19" spans="1:3" ht="38" x14ac:dyDescent="0.5">
      <c r="A19" s="40">
        <v>17</v>
      </c>
      <c r="B19" s="40" t="s">
        <v>170</v>
      </c>
      <c r="C19" s="42"/>
    </row>
    <row r="20" spans="1:3" x14ac:dyDescent="0.5">
      <c r="A20" s="40">
        <v>18</v>
      </c>
      <c r="B20" s="40" t="s">
        <v>171</v>
      </c>
      <c r="C20" s="42"/>
    </row>
    <row r="21" spans="1:3" x14ac:dyDescent="0.5">
      <c r="A21" s="40">
        <v>19</v>
      </c>
      <c r="B21" s="40" t="s">
        <v>204</v>
      </c>
      <c r="C21" s="42"/>
    </row>
    <row r="22" spans="1:3" x14ac:dyDescent="0.5">
      <c r="A22" s="40">
        <v>20</v>
      </c>
      <c r="B22" s="40" t="s">
        <v>205</v>
      </c>
      <c r="C22" s="42"/>
    </row>
    <row r="23" spans="1:3" x14ac:dyDescent="0.5">
      <c r="A23" s="40">
        <v>21</v>
      </c>
      <c r="B23" s="40" t="s">
        <v>207</v>
      </c>
      <c r="C23" s="42"/>
    </row>
    <row r="24" spans="1:3" x14ac:dyDescent="0.5">
      <c r="A24" s="40">
        <v>22</v>
      </c>
      <c r="B24" s="40" t="s">
        <v>344</v>
      </c>
      <c r="C24" s="42"/>
    </row>
    <row r="25" spans="1:3" x14ac:dyDescent="0.5">
      <c r="A25" s="40">
        <v>23</v>
      </c>
      <c r="B25" s="40" t="s">
        <v>239</v>
      </c>
      <c r="C25" s="42"/>
    </row>
    <row r="26" spans="1:3" x14ac:dyDescent="0.5">
      <c r="A26" s="40">
        <v>24</v>
      </c>
      <c r="B26" s="40" t="s">
        <v>244</v>
      </c>
      <c r="C26" s="42"/>
    </row>
    <row r="27" spans="1:3" x14ac:dyDescent="0.5">
      <c r="A27" s="40">
        <v>25</v>
      </c>
      <c r="B27" s="40" t="s">
        <v>245</v>
      </c>
      <c r="C27" s="42"/>
    </row>
    <row r="28" spans="1:3" x14ac:dyDescent="0.5">
      <c r="A28" s="40">
        <v>26</v>
      </c>
      <c r="B28" s="40" t="s">
        <v>275</v>
      </c>
      <c r="C28" s="42"/>
    </row>
    <row r="29" spans="1:3" x14ac:dyDescent="0.5">
      <c r="A29" s="40">
        <v>27</v>
      </c>
      <c r="B29" s="40" t="s">
        <v>276</v>
      </c>
      <c r="C29" s="42"/>
    </row>
    <row r="30" spans="1:3" x14ac:dyDescent="0.5">
      <c r="A30" s="40">
        <v>28</v>
      </c>
      <c r="B30" s="40" t="s">
        <v>277</v>
      </c>
      <c r="C30" s="42" t="s">
        <v>36</v>
      </c>
    </row>
    <row r="31" spans="1:3" x14ac:dyDescent="0.5">
      <c r="A31" s="40">
        <v>29</v>
      </c>
      <c r="B31" s="40" t="s">
        <v>294</v>
      </c>
      <c r="C31" s="42"/>
    </row>
    <row r="32" spans="1:3" x14ac:dyDescent="0.5">
      <c r="A32" s="40">
        <v>30</v>
      </c>
      <c r="B32" s="40" t="s">
        <v>295</v>
      </c>
      <c r="C32" s="42"/>
    </row>
    <row r="33" spans="1:3" x14ac:dyDescent="0.5">
      <c r="A33" s="40">
        <v>31</v>
      </c>
      <c r="B33" s="40" t="s">
        <v>309</v>
      </c>
      <c r="C33" s="42"/>
    </row>
    <row r="34" spans="1:3" x14ac:dyDescent="0.5">
      <c r="A34" s="40">
        <v>32</v>
      </c>
      <c r="B34" s="40" t="s">
        <v>323</v>
      </c>
      <c r="C34" s="42"/>
    </row>
    <row r="35" spans="1:3" x14ac:dyDescent="0.5">
      <c r="A35" s="40">
        <v>33</v>
      </c>
      <c r="B35" s="40" t="s">
        <v>337</v>
      </c>
      <c r="C35" s="42"/>
    </row>
    <row r="36" spans="1:3" x14ac:dyDescent="0.5">
      <c r="A36" s="40">
        <v>34</v>
      </c>
      <c r="B36" s="40" t="s">
        <v>379</v>
      </c>
      <c r="C36" s="42"/>
    </row>
    <row r="37" spans="1:3" x14ac:dyDescent="0.5">
      <c r="A37" s="40">
        <v>35</v>
      </c>
      <c r="B37" s="40" t="s">
        <v>334</v>
      </c>
      <c r="C37" s="42"/>
    </row>
    <row r="38" spans="1:3" x14ac:dyDescent="0.5">
      <c r="A38" s="40">
        <v>36</v>
      </c>
      <c r="B38" s="40" t="s">
        <v>378</v>
      </c>
      <c r="C38" s="42"/>
    </row>
    <row r="39" spans="1:3" x14ac:dyDescent="0.5">
      <c r="A39" s="40">
        <v>37</v>
      </c>
      <c r="B39" s="40" t="s">
        <v>410</v>
      </c>
      <c r="C39" s="42"/>
    </row>
    <row r="40" spans="1:3" x14ac:dyDescent="0.5">
      <c r="A40" s="40">
        <v>38</v>
      </c>
      <c r="B40" s="40" t="s">
        <v>411</v>
      </c>
      <c r="C40" s="42"/>
    </row>
    <row r="41" spans="1:3" x14ac:dyDescent="0.5">
      <c r="A41" s="40">
        <v>39</v>
      </c>
      <c r="B41" s="40" t="s">
        <v>429</v>
      </c>
      <c r="C41" s="42"/>
    </row>
    <row r="42" spans="1:3" ht="25.35" x14ac:dyDescent="0.5">
      <c r="A42" s="40">
        <v>40</v>
      </c>
      <c r="B42" s="40" t="s">
        <v>430</v>
      </c>
      <c r="C42" s="42"/>
    </row>
    <row r="43" spans="1:3" x14ac:dyDescent="0.5">
      <c r="A43" s="40">
        <v>41</v>
      </c>
      <c r="B43" s="40" t="s">
        <v>4</v>
      </c>
      <c r="C43" s="22"/>
    </row>
    <row r="44" spans="1:3" x14ac:dyDescent="0.5">
      <c r="A44" s="40">
        <v>42</v>
      </c>
      <c r="B44" s="92" t="s">
        <v>307</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11.41015625" defaultRowHeight="14" x14ac:dyDescent="0.45"/>
  <cols>
    <col min="1" max="16384" width="11.41015625" style="74"/>
  </cols>
  <sheetData/>
  <phoneticPr fontId="0" type="noConversion"/>
  <pageMargins left="0.78740157499999996" right="0.78740157499999996" top="0.984251969" bottom="0.984251969" header="0.4921259845" footer="0.4921259845"/>
  <pageSetup paperSize="9" orientation="portrait"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Tabelle15"/>
  <dimension ref="A1:C19"/>
  <sheetViews>
    <sheetView workbookViewId="0">
      <selection activeCell="A2" sqref="A2:G2"/>
    </sheetView>
  </sheetViews>
  <sheetFormatPr baseColWidth="10" defaultColWidth="11.41015625" defaultRowHeight="15.35" x14ac:dyDescent="0.5"/>
  <cols>
    <col min="1" max="1" width="13.1171875" style="18" customWidth="1"/>
    <col min="2" max="2" width="55.1171875" style="18" customWidth="1"/>
    <col min="3" max="16384" width="11.41015625" style="18"/>
  </cols>
  <sheetData>
    <row r="1" spans="1:3" ht="15.7" thickBot="1" x14ac:dyDescent="0.55000000000000004">
      <c r="A1" s="18" t="s">
        <v>46</v>
      </c>
      <c r="B1" s="32">
        <v>17</v>
      </c>
      <c r="C1" s="18">
        <f>MAX($A$3:$A$19)-1</f>
        <v>16</v>
      </c>
    </row>
    <row r="2" spans="1:3" ht="15.7" thickTop="1" x14ac:dyDescent="0.5">
      <c r="A2" s="25" t="s">
        <v>32</v>
      </c>
      <c r="B2" s="25" t="s">
        <v>33</v>
      </c>
      <c r="C2" s="18" t="s">
        <v>34</v>
      </c>
    </row>
    <row r="3" spans="1:3" x14ac:dyDescent="0.5">
      <c r="A3" s="45">
        <v>1</v>
      </c>
      <c r="B3" s="45" t="s">
        <v>89</v>
      </c>
      <c r="C3" s="48"/>
    </row>
    <row r="4" spans="1:3" x14ac:dyDescent="0.5">
      <c r="A4" s="45">
        <v>2</v>
      </c>
      <c r="B4" s="45" t="s">
        <v>90</v>
      </c>
      <c r="C4" s="33" t="s">
        <v>36</v>
      </c>
    </row>
    <row r="5" spans="1:3" x14ac:dyDescent="0.5">
      <c r="A5" s="45">
        <v>3</v>
      </c>
      <c r="B5" s="45" t="s">
        <v>78</v>
      </c>
      <c r="C5" s="33"/>
    </row>
    <row r="6" spans="1:3" x14ac:dyDescent="0.5">
      <c r="A6" s="45">
        <v>4</v>
      </c>
      <c r="B6" s="45" t="s">
        <v>79</v>
      </c>
      <c r="C6" s="33"/>
    </row>
    <row r="7" spans="1:3" x14ac:dyDescent="0.5">
      <c r="A7" s="45">
        <v>5</v>
      </c>
      <c r="B7" s="45" t="s">
        <v>91</v>
      </c>
      <c r="C7" s="33"/>
    </row>
    <row r="8" spans="1:3" x14ac:dyDescent="0.5">
      <c r="A8" s="45">
        <v>6</v>
      </c>
      <c r="B8" s="45" t="s">
        <v>92</v>
      </c>
      <c r="C8" s="33" t="s">
        <v>36</v>
      </c>
    </row>
    <row r="9" spans="1:3" x14ac:dyDescent="0.5">
      <c r="A9" s="45">
        <v>7</v>
      </c>
      <c r="B9" s="45" t="s">
        <v>77</v>
      </c>
      <c r="C9" s="33"/>
    </row>
    <row r="10" spans="1:3" x14ac:dyDescent="0.5">
      <c r="A10" s="45">
        <v>8</v>
      </c>
      <c r="B10" s="45" t="s">
        <v>296</v>
      </c>
      <c r="C10" s="33"/>
    </row>
    <row r="11" spans="1:3" x14ac:dyDescent="0.5">
      <c r="A11" s="45">
        <v>9</v>
      </c>
      <c r="B11" s="45" t="s">
        <v>203</v>
      </c>
      <c r="C11" s="33"/>
    </row>
    <row r="12" spans="1:3" x14ac:dyDescent="0.5">
      <c r="A12" s="45">
        <v>10</v>
      </c>
      <c r="B12" s="45" t="s">
        <v>234</v>
      </c>
      <c r="C12" s="33"/>
    </row>
    <row r="13" spans="1:3" x14ac:dyDescent="0.5">
      <c r="A13" s="45">
        <v>11</v>
      </c>
      <c r="B13" s="45" t="s">
        <v>240</v>
      </c>
      <c r="C13" s="33"/>
    </row>
    <row r="14" spans="1:3" x14ac:dyDescent="0.5">
      <c r="A14" s="45">
        <v>12</v>
      </c>
      <c r="B14" s="45" t="s">
        <v>389</v>
      </c>
      <c r="C14" s="33"/>
    </row>
    <row r="15" spans="1:3" x14ac:dyDescent="0.5">
      <c r="A15" s="45">
        <v>13</v>
      </c>
      <c r="B15" s="45" t="s">
        <v>343</v>
      </c>
      <c r="C15" s="33"/>
    </row>
    <row r="16" spans="1:3" x14ac:dyDescent="0.5">
      <c r="A16" s="45">
        <v>14</v>
      </c>
      <c r="B16" s="45" t="s">
        <v>390</v>
      </c>
      <c r="C16" s="33"/>
    </row>
    <row r="17" spans="1:3" x14ac:dyDescent="0.5">
      <c r="A17" s="45">
        <v>15</v>
      </c>
      <c r="B17" s="45" t="s">
        <v>391</v>
      </c>
      <c r="C17" s="33"/>
    </row>
    <row r="18" spans="1:3" x14ac:dyDescent="0.5">
      <c r="A18" s="45">
        <v>16</v>
      </c>
      <c r="B18" s="20" t="s">
        <v>4</v>
      </c>
      <c r="C18" s="28"/>
    </row>
    <row r="19" spans="1:3" x14ac:dyDescent="0.5">
      <c r="A19" s="45">
        <v>17</v>
      </c>
      <c r="B19" s="92" t="s">
        <v>307</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Tabelle16"/>
  <dimension ref="A1:G39"/>
  <sheetViews>
    <sheetView workbookViewId="0">
      <selection activeCell="A2" sqref="A2:G2"/>
    </sheetView>
  </sheetViews>
  <sheetFormatPr baseColWidth="10" defaultColWidth="11.41015625" defaultRowHeight="15.35" x14ac:dyDescent="0.5"/>
  <cols>
    <col min="1" max="1" width="13.1171875" style="18" customWidth="1"/>
    <col min="2" max="2" width="55.1171875" style="18" customWidth="1"/>
    <col min="3" max="16384" width="11.41015625" style="18"/>
  </cols>
  <sheetData>
    <row r="1" spans="1:7" ht="15.7" thickBot="1" x14ac:dyDescent="0.55000000000000004">
      <c r="A1" s="17" t="s">
        <v>47</v>
      </c>
      <c r="C1" s="18">
        <f>MAX($A$3:$A$39)-1</f>
        <v>36</v>
      </c>
      <c r="D1" s="18" t="s">
        <v>301</v>
      </c>
      <c r="E1" s="18" t="s">
        <v>47</v>
      </c>
      <c r="F1" s="18" t="s">
        <v>48</v>
      </c>
      <c r="G1" s="18" t="s">
        <v>49</v>
      </c>
    </row>
    <row r="2" spans="1:7" ht="15.7" thickTop="1" x14ac:dyDescent="0.5">
      <c r="A2" s="25" t="s">
        <v>32</v>
      </c>
      <c r="B2" s="25" t="s">
        <v>33</v>
      </c>
      <c r="C2" s="18" t="s">
        <v>34</v>
      </c>
      <c r="D2" s="32">
        <v>37</v>
      </c>
      <c r="E2" s="18">
        <v>37</v>
      </c>
      <c r="F2" s="18">
        <v>37</v>
      </c>
      <c r="G2" s="18">
        <v>37</v>
      </c>
    </row>
    <row r="3" spans="1:7" x14ac:dyDescent="0.5">
      <c r="A3" s="26">
        <v>1</v>
      </c>
      <c r="B3" s="40" t="s">
        <v>128</v>
      </c>
      <c r="C3" s="41"/>
    </row>
    <row r="4" spans="1:7" x14ac:dyDescent="0.5">
      <c r="A4" s="21">
        <v>2</v>
      </c>
      <c r="B4" s="40" t="s">
        <v>129</v>
      </c>
      <c r="C4" s="42" t="s">
        <v>36</v>
      </c>
    </row>
    <row r="5" spans="1:7" x14ac:dyDescent="0.5">
      <c r="A5" s="21">
        <v>3</v>
      </c>
      <c r="B5" s="40" t="s">
        <v>69</v>
      </c>
      <c r="C5" s="42"/>
    </row>
    <row r="6" spans="1:7" x14ac:dyDescent="0.5">
      <c r="A6" s="21">
        <v>4</v>
      </c>
      <c r="B6" s="40" t="s">
        <v>70</v>
      </c>
      <c r="C6" s="42"/>
    </row>
    <row r="7" spans="1:7" x14ac:dyDescent="0.5">
      <c r="A7" s="21">
        <v>5</v>
      </c>
      <c r="B7" s="40" t="s">
        <v>71</v>
      </c>
      <c r="C7" s="42"/>
    </row>
    <row r="8" spans="1:7" x14ac:dyDescent="0.5">
      <c r="A8" s="21">
        <v>6</v>
      </c>
      <c r="B8" s="40" t="s">
        <v>147</v>
      </c>
      <c r="C8" s="42"/>
    </row>
    <row r="9" spans="1:7" x14ac:dyDescent="0.5">
      <c r="A9" s="21">
        <v>7</v>
      </c>
      <c r="B9" s="21" t="s">
        <v>132</v>
      </c>
      <c r="C9" s="42"/>
    </row>
    <row r="10" spans="1:7" x14ac:dyDescent="0.5">
      <c r="A10" s="21">
        <v>8</v>
      </c>
      <c r="B10" s="21" t="s">
        <v>72</v>
      </c>
      <c r="C10" s="42"/>
    </row>
    <row r="11" spans="1:7" x14ac:dyDescent="0.5">
      <c r="A11" s="21">
        <v>9</v>
      </c>
      <c r="B11" s="21" t="s">
        <v>73</v>
      </c>
      <c r="C11" s="42"/>
    </row>
    <row r="12" spans="1:7" x14ac:dyDescent="0.5">
      <c r="A12" s="21">
        <v>10</v>
      </c>
      <c r="B12" s="21" t="s">
        <v>131</v>
      </c>
      <c r="C12" s="42"/>
    </row>
    <row r="13" spans="1:7" x14ac:dyDescent="0.5">
      <c r="A13" s="21">
        <v>11</v>
      </c>
      <c r="B13" s="40" t="s">
        <v>75</v>
      </c>
      <c r="C13" s="42"/>
    </row>
    <row r="14" spans="1:7" x14ac:dyDescent="0.5">
      <c r="A14" s="21">
        <v>12</v>
      </c>
      <c r="B14" s="40" t="s">
        <v>432</v>
      </c>
      <c r="C14" s="42"/>
    </row>
    <row r="15" spans="1:7" x14ac:dyDescent="0.5">
      <c r="A15" s="21">
        <v>13</v>
      </c>
      <c r="B15" s="40" t="s">
        <v>76</v>
      </c>
      <c r="C15" s="42"/>
    </row>
    <row r="16" spans="1:7" x14ac:dyDescent="0.5">
      <c r="A16" s="21">
        <v>14</v>
      </c>
      <c r="B16" s="21" t="s">
        <v>130</v>
      </c>
      <c r="C16" s="18" t="s">
        <v>36</v>
      </c>
    </row>
    <row r="17" spans="1:3" x14ac:dyDescent="0.5">
      <c r="A17" s="21">
        <v>15</v>
      </c>
      <c r="B17" s="21" t="s">
        <v>74</v>
      </c>
    </row>
    <row r="18" spans="1:3" x14ac:dyDescent="0.5">
      <c r="A18" s="21">
        <v>16</v>
      </c>
      <c r="B18" s="21" t="s">
        <v>151</v>
      </c>
    </row>
    <row r="19" spans="1:3" x14ac:dyDescent="0.5">
      <c r="A19" s="21">
        <v>17</v>
      </c>
      <c r="B19" s="21" t="s">
        <v>172</v>
      </c>
    </row>
    <row r="20" spans="1:3" x14ac:dyDescent="0.5">
      <c r="A20" s="21">
        <v>18</v>
      </c>
      <c r="B20" s="21" t="s">
        <v>173</v>
      </c>
    </row>
    <row r="21" spans="1:3" x14ac:dyDescent="0.5">
      <c r="A21" s="21">
        <v>19</v>
      </c>
      <c r="B21" s="21" t="s">
        <v>208</v>
      </c>
    </row>
    <row r="22" spans="1:3" x14ac:dyDescent="0.5">
      <c r="A22" s="21">
        <v>20</v>
      </c>
      <c r="B22" s="21" t="s">
        <v>209</v>
      </c>
    </row>
    <row r="23" spans="1:3" x14ac:dyDescent="0.5">
      <c r="A23" s="21">
        <v>21</v>
      </c>
      <c r="B23" s="21" t="s">
        <v>220</v>
      </c>
    </row>
    <row r="24" spans="1:3" x14ac:dyDescent="0.5">
      <c r="A24" s="21">
        <v>22</v>
      </c>
      <c r="B24" s="21" t="s">
        <v>230</v>
      </c>
    </row>
    <row r="25" spans="1:3" x14ac:dyDescent="0.5">
      <c r="A25" s="21">
        <v>23</v>
      </c>
      <c r="B25" s="21" t="s">
        <v>231</v>
      </c>
    </row>
    <row r="26" spans="1:3" x14ac:dyDescent="0.5">
      <c r="A26" s="21">
        <v>24</v>
      </c>
      <c r="B26" s="21" t="s">
        <v>243</v>
      </c>
    </row>
    <row r="27" spans="1:3" x14ac:dyDescent="0.5">
      <c r="A27" s="21">
        <v>25</v>
      </c>
      <c r="B27" s="21" t="s">
        <v>242</v>
      </c>
    </row>
    <row r="28" spans="1:3" x14ac:dyDescent="0.5">
      <c r="A28" s="21">
        <v>26</v>
      </c>
      <c r="B28" s="40" t="s">
        <v>297</v>
      </c>
      <c r="C28" s="41"/>
    </row>
    <row r="29" spans="1:3" x14ac:dyDescent="0.5">
      <c r="A29" s="21">
        <v>27</v>
      </c>
      <c r="B29" s="40" t="s">
        <v>278</v>
      </c>
      <c r="C29" s="42" t="s">
        <v>36</v>
      </c>
    </row>
    <row r="30" spans="1:3" x14ac:dyDescent="0.5">
      <c r="A30" s="21">
        <v>28</v>
      </c>
      <c r="B30" s="40" t="s">
        <v>324</v>
      </c>
      <c r="C30" s="42"/>
    </row>
    <row r="31" spans="1:3" x14ac:dyDescent="0.5">
      <c r="A31" s="21">
        <v>29</v>
      </c>
      <c r="B31" s="40" t="s">
        <v>334</v>
      </c>
      <c r="C31" s="42"/>
    </row>
    <row r="32" spans="1:3" x14ac:dyDescent="0.5">
      <c r="A32" s="21">
        <v>30</v>
      </c>
      <c r="B32" s="40" t="s">
        <v>380</v>
      </c>
      <c r="C32" s="42"/>
    </row>
    <row r="33" spans="1:3" x14ac:dyDescent="0.5">
      <c r="A33" s="21">
        <v>31</v>
      </c>
      <c r="B33" s="40" t="s">
        <v>381</v>
      </c>
      <c r="C33" s="42" t="s">
        <v>36</v>
      </c>
    </row>
    <row r="34" spans="1:3" x14ac:dyDescent="0.5">
      <c r="A34" s="21">
        <v>32</v>
      </c>
      <c r="B34" s="40" t="s">
        <v>382</v>
      </c>
      <c r="C34" s="41"/>
    </row>
    <row r="35" spans="1:3" x14ac:dyDescent="0.5">
      <c r="A35" s="21">
        <v>33</v>
      </c>
      <c r="B35" s="40" t="s">
        <v>383</v>
      </c>
      <c r="C35" s="42" t="s">
        <v>36</v>
      </c>
    </row>
    <row r="36" spans="1:3" x14ac:dyDescent="0.5">
      <c r="A36" s="21">
        <v>34</v>
      </c>
      <c r="B36" s="40" t="s">
        <v>433</v>
      </c>
      <c r="C36" s="42"/>
    </row>
    <row r="37" spans="1:3" x14ac:dyDescent="0.5">
      <c r="A37" s="21">
        <v>35</v>
      </c>
      <c r="B37" s="40" t="s">
        <v>434</v>
      </c>
      <c r="C37" s="42" t="s">
        <v>36</v>
      </c>
    </row>
    <row r="38" spans="1:3" x14ac:dyDescent="0.5">
      <c r="A38" s="21">
        <v>36</v>
      </c>
      <c r="B38" s="21" t="s">
        <v>4</v>
      </c>
      <c r="C38" s="22"/>
    </row>
    <row r="39" spans="1:3" x14ac:dyDescent="0.5">
      <c r="A39" s="21">
        <v>37</v>
      </c>
      <c r="B39" s="92" t="s">
        <v>307</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Tabelle20"/>
  <dimension ref="A1:C27"/>
  <sheetViews>
    <sheetView workbookViewId="0">
      <selection activeCell="A2" sqref="A2:G2"/>
    </sheetView>
  </sheetViews>
  <sheetFormatPr baseColWidth="10" defaultColWidth="11.41015625" defaultRowHeight="15.35" x14ac:dyDescent="0.5"/>
  <cols>
    <col min="1" max="1" width="13.1171875" style="18" customWidth="1"/>
    <col min="2" max="2" width="55.1171875" style="18" customWidth="1"/>
    <col min="3" max="16384" width="11.41015625" style="18"/>
  </cols>
  <sheetData>
    <row r="1" spans="1:3" ht="15.7" thickBot="1" x14ac:dyDescent="0.55000000000000004">
      <c r="A1" s="17" t="s">
        <v>54</v>
      </c>
      <c r="B1" s="32">
        <v>25</v>
      </c>
      <c r="C1" s="18">
        <f>MAX($A$3:$A$27)-1</f>
        <v>24</v>
      </c>
    </row>
    <row r="2" spans="1:3" ht="15.7" thickTop="1" x14ac:dyDescent="0.5">
      <c r="A2" s="25" t="s">
        <v>32</v>
      </c>
      <c r="B2" s="25" t="s">
        <v>33</v>
      </c>
      <c r="C2" s="18" t="s">
        <v>34</v>
      </c>
    </row>
    <row r="3" spans="1:3" x14ac:dyDescent="0.5">
      <c r="A3" s="40">
        <v>1</v>
      </c>
      <c r="B3" s="66" t="s">
        <v>133</v>
      </c>
      <c r="C3" s="41"/>
    </row>
    <row r="4" spans="1:3" x14ac:dyDescent="0.5">
      <c r="A4" s="40">
        <v>2</v>
      </c>
      <c r="B4" s="66" t="s">
        <v>134</v>
      </c>
      <c r="C4" s="42" t="s">
        <v>36</v>
      </c>
    </row>
    <row r="5" spans="1:3" x14ac:dyDescent="0.5">
      <c r="A5" s="40">
        <v>3</v>
      </c>
      <c r="B5" s="66" t="s">
        <v>96</v>
      </c>
      <c r="C5" s="42"/>
    </row>
    <row r="6" spans="1:3" x14ac:dyDescent="0.5">
      <c r="A6" s="40">
        <v>4</v>
      </c>
      <c r="B6" s="66" t="s">
        <v>97</v>
      </c>
      <c r="C6" s="42" t="s">
        <v>36</v>
      </c>
    </row>
    <row r="7" spans="1:3" x14ac:dyDescent="0.5">
      <c r="A7" s="40">
        <v>5</v>
      </c>
      <c r="B7" s="66" t="s">
        <v>69</v>
      </c>
      <c r="C7" s="42"/>
    </row>
    <row r="8" spans="1:3" x14ac:dyDescent="0.5">
      <c r="A8" s="40">
        <v>6</v>
      </c>
      <c r="B8" s="66" t="s">
        <v>82</v>
      </c>
      <c r="C8" s="42"/>
    </row>
    <row r="9" spans="1:3" x14ac:dyDescent="0.5">
      <c r="A9" s="40">
        <v>7</v>
      </c>
      <c r="B9" s="66" t="s">
        <v>80</v>
      </c>
      <c r="C9" s="42"/>
    </row>
    <row r="10" spans="1:3" x14ac:dyDescent="0.5">
      <c r="A10" s="40">
        <v>8</v>
      </c>
      <c r="B10" s="66" t="s">
        <v>81</v>
      </c>
      <c r="C10" s="42"/>
    </row>
    <row r="11" spans="1:3" x14ac:dyDescent="0.5">
      <c r="A11" s="40">
        <v>9</v>
      </c>
      <c r="B11" s="66" t="s">
        <v>76</v>
      </c>
      <c r="C11" s="42"/>
    </row>
    <row r="12" spans="1:3" x14ac:dyDescent="0.5">
      <c r="A12" s="40">
        <v>10</v>
      </c>
      <c r="B12" s="66" t="s">
        <v>130</v>
      </c>
      <c r="C12" s="42" t="s">
        <v>36</v>
      </c>
    </row>
    <row r="13" spans="1:3" x14ac:dyDescent="0.5">
      <c r="A13" s="40">
        <v>11</v>
      </c>
      <c r="B13" s="66" t="s">
        <v>83</v>
      </c>
      <c r="C13" s="42"/>
    </row>
    <row r="14" spans="1:3" x14ac:dyDescent="0.5">
      <c r="A14" s="40">
        <v>12</v>
      </c>
      <c r="B14" s="66" t="s">
        <v>147</v>
      </c>
      <c r="C14" s="42"/>
    </row>
    <row r="15" spans="1:3" x14ac:dyDescent="0.5">
      <c r="A15" s="40">
        <v>13</v>
      </c>
      <c r="B15" s="66" t="s">
        <v>70</v>
      </c>
      <c r="C15" s="42"/>
    </row>
    <row r="16" spans="1:3" x14ac:dyDescent="0.5">
      <c r="A16" s="40">
        <v>14</v>
      </c>
      <c r="B16" s="66" t="s">
        <v>210</v>
      </c>
      <c r="C16" s="42"/>
    </row>
    <row r="17" spans="1:3" x14ac:dyDescent="0.5">
      <c r="A17" s="40">
        <v>15</v>
      </c>
      <c r="B17" s="66" t="s">
        <v>219</v>
      </c>
      <c r="C17" s="42"/>
    </row>
    <row r="18" spans="1:3" x14ac:dyDescent="0.5">
      <c r="A18" s="40">
        <v>16</v>
      </c>
      <c r="B18" s="66" t="s">
        <v>215</v>
      </c>
      <c r="C18" s="42"/>
    </row>
    <row r="19" spans="1:3" x14ac:dyDescent="0.5">
      <c r="A19" s="40">
        <v>17</v>
      </c>
      <c r="B19" s="66" t="s">
        <v>228</v>
      </c>
      <c r="C19" s="42"/>
    </row>
    <row r="20" spans="1:3" x14ac:dyDescent="0.5">
      <c r="A20" s="40">
        <v>18</v>
      </c>
      <c r="B20" s="66" t="s">
        <v>227</v>
      </c>
      <c r="C20" s="42"/>
    </row>
    <row r="21" spans="1:3" x14ac:dyDescent="0.5">
      <c r="A21" s="40">
        <v>19</v>
      </c>
      <c r="B21" s="66" t="s">
        <v>229</v>
      </c>
      <c r="C21" s="42"/>
    </row>
    <row r="22" spans="1:3" x14ac:dyDescent="0.5">
      <c r="A22" s="40">
        <v>20</v>
      </c>
      <c r="B22" s="66" t="s">
        <v>241</v>
      </c>
      <c r="C22" s="42"/>
    </row>
    <row r="23" spans="1:3" x14ac:dyDescent="0.5">
      <c r="A23" s="40">
        <v>21</v>
      </c>
      <c r="B23" s="40" t="s">
        <v>297</v>
      </c>
      <c r="C23" s="41"/>
    </row>
    <row r="24" spans="1:3" x14ac:dyDescent="0.5">
      <c r="A24" s="40">
        <v>22</v>
      </c>
      <c r="B24" s="40" t="s">
        <v>278</v>
      </c>
      <c r="C24" s="42" t="s">
        <v>36</v>
      </c>
    </row>
    <row r="25" spans="1:3" x14ac:dyDescent="0.5">
      <c r="A25" s="40">
        <v>23</v>
      </c>
      <c r="B25" s="40" t="s">
        <v>325</v>
      </c>
      <c r="C25" s="42"/>
    </row>
    <row r="26" spans="1:3" x14ac:dyDescent="0.5">
      <c r="A26" s="40">
        <v>24</v>
      </c>
      <c r="B26" s="24" t="s">
        <v>4</v>
      </c>
      <c r="C26" s="22"/>
    </row>
    <row r="27" spans="1:3" x14ac:dyDescent="0.5">
      <c r="A27" s="40">
        <v>25</v>
      </c>
      <c r="B27" s="92" t="s">
        <v>307</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Tabelle23"/>
  <dimension ref="A1:C13"/>
  <sheetViews>
    <sheetView workbookViewId="0">
      <selection activeCell="A2" sqref="A2:G2"/>
    </sheetView>
  </sheetViews>
  <sheetFormatPr baseColWidth="10" defaultColWidth="11.41015625" defaultRowHeight="15.35" x14ac:dyDescent="0.5"/>
  <cols>
    <col min="1" max="1" width="13.1171875" style="18" customWidth="1"/>
    <col min="2" max="2" width="55.1171875" style="18" customWidth="1"/>
    <col min="3" max="16384" width="11.41015625" style="18"/>
  </cols>
  <sheetData>
    <row r="1" spans="1:3" ht="15.7" thickBot="1" x14ac:dyDescent="0.55000000000000004">
      <c r="A1" s="17" t="s">
        <v>174</v>
      </c>
      <c r="B1" s="32">
        <v>11</v>
      </c>
      <c r="C1" s="18">
        <f>MAX($A$3:$A$13)-1</f>
        <v>10</v>
      </c>
    </row>
    <row r="2" spans="1:3" ht="15.7" thickTop="1" x14ac:dyDescent="0.5">
      <c r="A2" s="25" t="s">
        <v>32</v>
      </c>
      <c r="B2" s="25" t="s">
        <v>33</v>
      </c>
      <c r="C2" s="18" t="s">
        <v>34</v>
      </c>
    </row>
    <row r="3" spans="1:3" x14ac:dyDescent="0.5">
      <c r="A3" s="100">
        <v>1</v>
      </c>
      <c r="B3" s="94" t="s">
        <v>317</v>
      </c>
      <c r="C3" s="101"/>
    </row>
    <row r="4" spans="1:3" ht="28" x14ac:dyDescent="0.5">
      <c r="A4" s="100">
        <v>2</v>
      </c>
      <c r="B4" s="94" t="s">
        <v>318</v>
      </c>
      <c r="C4" s="101" t="s">
        <v>36</v>
      </c>
    </row>
    <row r="5" spans="1:3" x14ac:dyDescent="0.5">
      <c r="A5" s="100">
        <v>3</v>
      </c>
      <c r="B5" s="94" t="s">
        <v>319</v>
      </c>
      <c r="C5" s="101"/>
    </row>
    <row r="6" spans="1:3" ht="28" x14ac:dyDescent="0.5">
      <c r="A6" s="100">
        <v>4</v>
      </c>
      <c r="B6" s="94" t="s">
        <v>326</v>
      </c>
      <c r="C6" s="101"/>
    </row>
    <row r="7" spans="1:3" x14ac:dyDescent="0.5">
      <c r="A7" s="100">
        <v>5</v>
      </c>
      <c r="B7" s="94" t="s">
        <v>257</v>
      </c>
      <c r="C7" s="101"/>
    </row>
    <row r="8" spans="1:3" x14ac:dyDescent="0.5">
      <c r="A8" s="100">
        <v>6</v>
      </c>
      <c r="B8" s="94" t="s">
        <v>327</v>
      </c>
      <c r="C8" s="101"/>
    </row>
    <row r="9" spans="1:3" x14ac:dyDescent="0.5">
      <c r="A9" s="100">
        <v>7</v>
      </c>
      <c r="B9" s="94" t="s">
        <v>334</v>
      </c>
      <c r="C9" s="101"/>
    </row>
    <row r="10" spans="1:3" x14ac:dyDescent="0.5">
      <c r="A10" s="100">
        <v>8</v>
      </c>
      <c r="B10" s="94" t="s">
        <v>384</v>
      </c>
      <c r="C10" s="101"/>
    </row>
    <row r="11" spans="1:3" x14ac:dyDescent="0.5">
      <c r="A11" s="100">
        <v>9</v>
      </c>
      <c r="B11" s="94" t="s">
        <v>412</v>
      </c>
      <c r="C11" s="101"/>
    </row>
    <row r="12" spans="1:3" x14ac:dyDescent="0.5">
      <c r="A12" s="100">
        <v>10</v>
      </c>
      <c r="B12" s="102" t="s">
        <v>308</v>
      </c>
      <c r="C12" s="102"/>
    </row>
    <row r="13" spans="1:3" x14ac:dyDescent="0.5">
      <c r="A13" s="100">
        <v>11</v>
      </c>
      <c r="B13" s="92" t="s">
        <v>307</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C27"/>
  <sheetViews>
    <sheetView workbookViewId="0">
      <selection activeCell="A2" sqref="A2:G2"/>
    </sheetView>
  </sheetViews>
  <sheetFormatPr baseColWidth="10" defaultColWidth="11.41015625" defaultRowHeight="15.35" x14ac:dyDescent="0.5"/>
  <cols>
    <col min="1" max="1" width="13.1171875" style="18" customWidth="1"/>
    <col min="2" max="2" width="55.1171875" style="18" customWidth="1"/>
    <col min="3" max="16384" width="11.41015625" style="18"/>
  </cols>
  <sheetData>
    <row r="1" spans="1:3" ht="15.7" thickBot="1" x14ac:dyDescent="0.55000000000000004">
      <c r="A1" s="17" t="s">
        <v>174</v>
      </c>
      <c r="B1" s="32">
        <v>25</v>
      </c>
      <c r="C1" s="18">
        <f>MAX($A$3:$A$27)-1</f>
        <v>24</v>
      </c>
    </row>
    <row r="2" spans="1:3" ht="15.7" thickTop="1" x14ac:dyDescent="0.5">
      <c r="A2" s="25" t="s">
        <v>32</v>
      </c>
      <c r="B2" s="25" t="s">
        <v>33</v>
      </c>
      <c r="C2" s="18" t="s">
        <v>34</v>
      </c>
    </row>
    <row r="3" spans="1:3" x14ac:dyDescent="0.5">
      <c r="A3" s="20">
        <v>1</v>
      </c>
      <c r="B3" s="71" t="s">
        <v>184</v>
      </c>
      <c r="C3" s="29"/>
    </row>
    <row r="4" spans="1:3" x14ac:dyDescent="0.5">
      <c r="A4" s="20">
        <v>2</v>
      </c>
      <c r="B4" s="71" t="s">
        <v>185</v>
      </c>
      <c r="C4" s="17" t="s">
        <v>36</v>
      </c>
    </row>
    <row r="5" spans="1:3" x14ac:dyDescent="0.5">
      <c r="A5" s="20">
        <v>3</v>
      </c>
      <c r="B5" s="71" t="s">
        <v>186</v>
      </c>
      <c r="C5" s="17"/>
    </row>
    <row r="6" spans="1:3" x14ac:dyDescent="0.5">
      <c r="A6" s="20">
        <v>4</v>
      </c>
      <c r="B6" s="71" t="s">
        <v>187</v>
      </c>
      <c r="C6" s="17" t="s">
        <v>36</v>
      </c>
    </row>
    <row r="7" spans="1:3" x14ac:dyDescent="0.5">
      <c r="A7" s="20">
        <v>5</v>
      </c>
      <c r="B7" s="71" t="s">
        <v>188</v>
      </c>
      <c r="C7" s="17"/>
    </row>
    <row r="8" spans="1:3" x14ac:dyDescent="0.5">
      <c r="A8" s="20">
        <v>6</v>
      </c>
      <c r="B8" s="71" t="s">
        <v>189</v>
      </c>
      <c r="C8" s="17"/>
    </row>
    <row r="9" spans="1:3" x14ac:dyDescent="0.5">
      <c r="A9" s="20">
        <v>7</v>
      </c>
      <c r="B9" s="71" t="s">
        <v>190</v>
      </c>
      <c r="C9" s="17"/>
    </row>
    <row r="10" spans="1:3" x14ac:dyDescent="0.5">
      <c r="A10" s="20">
        <v>8</v>
      </c>
      <c r="B10" s="71" t="s">
        <v>191</v>
      </c>
      <c r="C10" s="17"/>
    </row>
    <row r="11" spans="1:3" x14ac:dyDescent="0.5">
      <c r="A11" s="20">
        <v>9</v>
      </c>
      <c r="B11" s="71" t="s">
        <v>192</v>
      </c>
      <c r="C11" s="17"/>
    </row>
    <row r="12" spans="1:3" x14ac:dyDescent="0.5">
      <c r="A12" s="20">
        <v>10</v>
      </c>
      <c r="B12" s="71" t="s">
        <v>193</v>
      </c>
      <c r="C12" s="17"/>
    </row>
    <row r="13" spans="1:3" ht="30.7" x14ac:dyDescent="0.5">
      <c r="A13" s="20">
        <v>11</v>
      </c>
      <c r="B13" s="71" t="s">
        <v>194</v>
      </c>
      <c r="C13" s="17"/>
    </row>
    <row r="14" spans="1:3" x14ac:dyDescent="0.5">
      <c r="A14" s="20">
        <v>12</v>
      </c>
      <c r="B14" s="71" t="s">
        <v>195</v>
      </c>
      <c r="C14" s="17"/>
    </row>
    <row r="15" spans="1:3" ht="30.7" x14ac:dyDescent="0.5">
      <c r="A15" s="20">
        <v>13</v>
      </c>
      <c r="B15" s="71" t="s">
        <v>196</v>
      </c>
      <c r="C15" s="17"/>
    </row>
    <row r="16" spans="1:3" x14ac:dyDescent="0.5">
      <c r="A16" s="20">
        <v>14</v>
      </c>
      <c r="B16" s="71" t="s">
        <v>197</v>
      </c>
      <c r="C16" s="17"/>
    </row>
    <row r="17" spans="1:3" x14ac:dyDescent="0.5">
      <c r="A17" s="20">
        <v>15</v>
      </c>
      <c r="B17" s="71" t="s">
        <v>211</v>
      </c>
      <c r="C17" s="17"/>
    </row>
    <row r="18" spans="1:3" x14ac:dyDescent="0.5">
      <c r="A18" s="20">
        <v>16</v>
      </c>
      <c r="B18" s="71" t="s">
        <v>212</v>
      </c>
      <c r="C18" s="17"/>
    </row>
    <row r="19" spans="1:3" x14ac:dyDescent="0.5">
      <c r="A19" s="20">
        <v>17</v>
      </c>
      <c r="B19" s="71" t="s">
        <v>279</v>
      </c>
      <c r="C19" s="17"/>
    </row>
    <row r="20" spans="1:3" x14ac:dyDescent="0.5">
      <c r="A20" s="20">
        <v>18</v>
      </c>
      <c r="B20" s="71" t="s">
        <v>280</v>
      </c>
      <c r="C20" s="17"/>
    </row>
    <row r="21" spans="1:3" x14ac:dyDescent="0.5">
      <c r="A21" s="20">
        <v>19</v>
      </c>
      <c r="B21" s="71" t="s">
        <v>295</v>
      </c>
      <c r="C21" s="17"/>
    </row>
    <row r="22" spans="1:3" x14ac:dyDescent="0.5">
      <c r="A22" s="20">
        <v>20</v>
      </c>
      <c r="B22" s="71" t="s">
        <v>298</v>
      </c>
      <c r="C22" s="17"/>
    </row>
    <row r="23" spans="1:3" x14ac:dyDescent="0.5">
      <c r="A23" s="20">
        <v>21</v>
      </c>
      <c r="B23" s="71" t="s">
        <v>336</v>
      </c>
      <c r="C23" s="17"/>
    </row>
    <row r="24" spans="1:3" ht="30.7" x14ac:dyDescent="0.5">
      <c r="A24" s="20">
        <v>22</v>
      </c>
      <c r="B24" s="71" t="s">
        <v>415</v>
      </c>
      <c r="C24" s="17"/>
    </row>
    <row r="25" spans="1:3" ht="30.7" x14ac:dyDescent="0.5">
      <c r="A25" s="20">
        <v>23</v>
      </c>
      <c r="B25" s="71" t="s">
        <v>416</v>
      </c>
      <c r="C25" s="17" t="s">
        <v>36</v>
      </c>
    </row>
    <row r="26" spans="1:3" x14ac:dyDescent="0.5">
      <c r="A26" s="20">
        <v>24</v>
      </c>
      <c r="B26" s="71" t="s">
        <v>4</v>
      </c>
    </row>
    <row r="27" spans="1:3" x14ac:dyDescent="0.5">
      <c r="A27" s="20">
        <v>25</v>
      </c>
      <c r="B27" s="92" t="s">
        <v>307</v>
      </c>
    </row>
  </sheetData>
  <pageMargins left="0.78740157499999996" right="0.78740157499999996" top="0.984251969" bottom="0.984251969" header="0.4921259845" footer="0.4921259845"/>
  <pageSetup paperSize="9"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Tabelle24"/>
  <dimension ref="A1:C22"/>
  <sheetViews>
    <sheetView workbookViewId="0">
      <selection activeCell="A2" sqref="A2:G2"/>
    </sheetView>
  </sheetViews>
  <sheetFormatPr baseColWidth="10" defaultColWidth="11.41015625" defaultRowHeight="15.35" x14ac:dyDescent="0.5"/>
  <cols>
    <col min="1" max="1" width="13.1171875" style="18" customWidth="1"/>
    <col min="2" max="2" width="55.1171875" style="18" customWidth="1"/>
    <col min="3" max="16384" width="11.41015625" style="18"/>
  </cols>
  <sheetData>
    <row r="1" spans="1:3" ht="15.7" thickBot="1" x14ac:dyDescent="0.55000000000000004">
      <c r="A1" s="77" t="s">
        <v>246</v>
      </c>
      <c r="B1" s="78">
        <v>20</v>
      </c>
      <c r="C1" s="79">
        <f>MAX($A$3:$A$22)-1</f>
        <v>19</v>
      </c>
    </row>
    <row r="2" spans="1:3" ht="15.7" thickTop="1" x14ac:dyDescent="0.5">
      <c r="A2" s="80" t="s">
        <v>32</v>
      </c>
      <c r="B2" s="80" t="s">
        <v>33</v>
      </c>
      <c r="C2" s="79" t="s">
        <v>34</v>
      </c>
    </row>
    <row r="3" spans="1:3" x14ac:dyDescent="0.5">
      <c r="A3" s="81">
        <v>1</v>
      </c>
      <c r="B3" s="81" t="s">
        <v>255</v>
      </c>
      <c r="C3" s="42"/>
    </row>
    <row r="4" spans="1:3" x14ac:dyDescent="0.5">
      <c r="A4" s="81">
        <v>2</v>
      </c>
      <c r="B4" s="81" t="s">
        <v>256</v>
      </c>
      <c r="C4" s="42" t="s">
        <v>36</v>
      </c>
    </row>
    <row r="5" spans="1:3" x14ac:dyDescent="0.5">
      <c r="A5" s="81">
        <v>3</v>
      </c>
      <c r="B5" s="81" t="s">
        <v>252</v>
      </c>
      <c r="C5" s="42"/>
    </row>
    <row r="6" spans="1:3" x14ac:dyDescent="0.5">
      <c r="A6" s="81">
        <v>4</v>
      </c>
      <c r="B6" s="81" t="s">
        <v>253</v>
      </c>
      <c r="C6" s="42"/>
    </row>
    <row r="7" spans="1:3" x14ac:dyDescent="0.5">
      <c r="A7" s="81">
        <v>5</v>
      </c>
      <c r="B7" s="81" t="s">
        <v>250</v>
      </c>
      <c r="C7" s="42"/>
    </row>
    <row r="8" spans="1:3" x14ac:dyDescent="0.5">
      <c r="A8" s="81">
        <v>6</v>
      </c>
      <c r="B8" s="81" t="s">
        <v>251</v>
      </c>
      <c r="C8" s="42" t="s">
        <v>36</v>
      </c>
    </row>
    <row r="9" spans="1:3" x14ac:dyDescent="0.5">
      <c r="A9" s="81">
        <v>7</v>
      </c>
      <c r="B9" s="81" t="s">
        <v>259</v>
      </c>
      <c r="C9" s="42"/>
    </row>
    <row r="10" spans="1:3" x14ac:dyDescent="0.5">
      <c r="A10" s="81">
        <v>8</v>
      </c>
      <c r="B10" s="81" t="s">
        <v>260</v>
      </c>
      <c r="C10" s="42" t="s">
        <v>36</v>
      </c>
    </row>
    <row r="11" spans="1:3" x14ac:dyDescent="0.5">
      <c r="A11" s="81">
        <v>9</v>
      </c>
      <c r="B11" s="81" t="s">
        <v>257</v>
      </c>
      <c r="C11" s="42"/>
    </row>
    <row r="12" spans="1:3" x14ac:dyDescent="0.5">
      <c r="A12" s="81">
        <v>10</v>
      </c>
      <c r="B12" s="81" t="s">
        <v>254</v>
      </c>
      <c r="C12" s="42"/>
    </row>
    <row r="13" spans="1:3" x14ac:dyDescent="0.5">
      <c r="A13" s="81">
        <v>11</v>
      </c>
      <c r="B13" s="81" t="s">
        <v>258</v>
      </c>
      <c r="C13" s="42"/>
    </row>
    <row r="14" spans="1:3" x14ac:dyDescent="0.5">
      <c r="A14" s="81">
        <v>12</v>
      </c>
      <c r="B14" s="81" t="s">
        <v>294</v>
      </c>
      <c r="C14" s="42"/>
    </row>
    <row r="15" spans="1:3" x14ac:dyDescent="0.5">
      <c r="A15" s="81">
        <v>13</v>
      </c>
      <c r="B15" s="81" t="s">
        <v>295</v>
      </c>
      <c r="C15" s="42"/>
    </row>
    <row r="16" spans="1:3" x14ac:dyDescent="0.5">
      <c r="A16" s="81">
        <v>14</v>
      </c>
      <c r="B16" s="81" t="s">
        <v>328</v>
      </c>
      <c r="C16" s="42"/>
    </row>
    <row r="17" spans="1:3" x14ac:dyDescent="0.5">
      <c r="A17" s="81">
        <v>15</v>
      </c>
      <c r="B17" s="81" t="s">
        <v>335</v>
      </c>
      <c r="C17" s="42"/>
    </row>
    <row r="18" spans="1:3" x14ac:dyDescent="0.5">
      <c r="A18" s="81">
        <v>16</v>
      </c>
      <c r="B18" s="81" t="s">
        <v>334</v>
      </c>
      <c r="C18" s="42"/>
    </row>
    <row r="19" spans="1:3" x14ac:dyDescent="0.5">
      <c r="A19" s="81">
        <v>17</v>
      </c>
      <c r="B19" s="81" t="s">
        <v>413</v>
      </c>
      <c r="C19" s="42"/>
    </row>
    <row r="20" spans="1:3" x14ac:dyDescent="0.5">
      <c r="A20" s="81">
        <v>18</v>
      </c>
      <c r="B20" s="81" t="s">
        <v>414</v>
      </c>
      <c r="C20" s="42"/>
    </row>
    <row r="21" spans="1:3" x14ac:dyDescent="0.5">
      <c r="A21" s="81">
        <v>19</v>
      </c>
      <c r="B21" s="82" t="s">
        <v>4</v>
      </c>
      <c r="C21" s="82"/>
    </row>
    <row r="22" spans="1:3" x14ac:dyDescent="0.5">
      <c r="A22" s="81">
        <v>20</v>
      </c>
      <c r="B22" s="92" t="s">
        <v>307</v>
      </c>
      <c r="C22" s="79"/>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Tabelle14"/>
  <dimension ref="A1:C12"/>
  <sheetViews>
    <sheetView workbookViewId="0">
      <selection activeCell="A2" sqref="A2:G2"/>
    </sheetView>
  </sheetViews>
  <sheetFormatPr baseColWidth="10" defaultColWidth="11.41015625" defaultRowHeight="12.7" x14ac:dyDescent="0.4"/>
  <cols>
    <col min="1" max="1" width="13.1171875" style="85" customWidth="1"/>
    <col min="2" max="2" width="55.1171875" style="85" customWidth="1"/>
    <col min="3" max="16384" width="11.41015625" style="85"/>
  </cols>
  <sheetData>
    <row r="1" spans="1:3" ht="13" thickBot="1" x14ac:dyDescent="0.45">
      <c r="A1" s="83" t="s">
        <v>249</v>
      </c>
      <c r="B1" s="84">
        <v>10</v>
      </c>
      <c r="C1" s="85">
        <f>MAX($A$3:$A$12)-1</f>
        <v>9</v>
      </c>
    </row>
    <row r="2" spans="1:3" ht="13" thickTop="1" x14ac:dyDescent="0.4">
      <c r="A2" s="86" t="s">
        <v>32</v>
      </c>
      <c r="B2" s="86" t="s">
        <v>33</v>
      </c>
      <c r="C2" s="85" t="s">
        <v>34</v>
      </c>
    </row>
    <row r="3" spans="1:3" x14ac:dyDescent="0.4">
      <c r="A3" s="21">
        <v>1</v>
      </c>
      <c r="B3" s="81" t="s">
        <v>265</v>
      </c>
      <c r="C3" s="27"/>
    </row>
    <row r="4" spans="1:3" x14ac:dyDescent="0.4">
      <c r="A4" s="21">
        <v>2</v>
      </c>
      <c r="B4" s="81" t="s">
        <v>266</v>
      </c>
      <c r="C4" s="23" t="s">
        <v>36</v>
      </c>
    </row>
    <row r="5" spans="1:3" x14ac:dyDescent="0.4">
      <c r="A5" s="21">
        <v>3</v>
      </c>
      <c r="B5" s="40" t="s">
        <v>332</v>
      </c>
      <c r="C5" s="23"/>
    </row>
    <row r="6" spans="1:3" x14ac:dyDescent="0.4">
      <c r="A6" s="21">
        <v>4</v>
      </c>
      <c r="B6" s="40" t="s">
        <v>261</v>
      </c>
      <c r="C6" s="23"/>
    </row>
    <row r="7" spans="1:3" x14ac:dyDescent="0.4">
      <c r="A7" s="21">
        <v>5</v>
      </c>
      <c r="B7" s="40" t="s">
        <v>262</v>
      </c>
      <c r="C7" s="23"/>
    </row>
    <row r="8" spans="1:3" x14ac:dyDescent="0.4">
      <c r="A8" s="21">
        <v>6</v>
      </c>
      <c r="B8" s="40" t="s">
        <v>263</v>
      </c>
      <c r="C8" s="23"/>
    </row>
    <row r="9" spans="1:3" x14ac:dyDescent="0.4">
      <c r="A9" s="21">
        <v>7</v>
      </c>
      <c r="B9" s="82" t="s">
        <v>264</v>
      </c>
      <c r="C9" s="23"/>
    </row>
    <row r="10" spans="1:3" x14ac:dyDescent="0.4">
      <c r="A10" s="21">
        <v>8</v>
      </c>
      <c r="B10" s="40" t="s">
        <v>146</v>
      </c>
      <c r="C10" s="23"/>
    </row>
    <row r="11" spans="1:3" x14ac:dyDescent="0.4">
      <c r="A11" s="21">
        <v>9</v>
      </c>
      <c r="B11" s="21" t="s">
        <v>4</v>
      </c>
      <c r="C11" s="22"/>
    </row>
    <row r="12" spans="1:3" ht="15.35" x14ac:dyDescent="0.5">
      <c r="A12" s="21">
        <v>10</v>
      </c>
      <c r="B12" s="92" t="s">
        <v>307</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Tabelle22"/>
  <dimension ref="A1:C16"/>
  <sheetViews>
    <sheetView workbookViewId="0">
      <selection activeCell="A2" sqref="A2:G2"/>
    </sheetView>
  </sheetViews>
  <sheetFormatPr baseColWidth="10" defaultColWidth="11.41015625" defaultRowHeight="15.35" x14ac:dyDescent="0.5"/>
  <cols>
    <col min="1" max="1" width="13.1171875" style="18" customWidth="1"/>
    <col min="2" max="2" width="55.1171875" style="70" customWidth="1"/>
    <col min="3" max="16384" width="11.41015625" style="18"/>
  </cols>
  <sheetData>
    <row r="1" spans="1:3" ht="15.7" thickBot="1" x14ac:dyDescent="0.55000000000000004">
      <c r="A1" s="17" t="s">
        <v>281</v>
      </c>
      <c r="B1" s="68">
        <v>14</v>
      </c>
      <c r="C1" s="18">
        <f>MAX($A$3:$A$16)-1</f>
        <v>13</v>
      </c>
    </row>
    <row r="2" spans="1:3" ht="15.7" thickTop="1" x14ac:dyDescent="0.5">
      <c r="A2" s="25" t="s">
        <v>32</v>
      </c>
      <c r="B2" s="69" t="s">
        <v>33</v>
      </c>
      <c r="C2" s="18" t="s">
        <v>34</v>
      </c>
    </row>
    <row r="3" spans="1:3" x14ac:dyDescent="0.5">
      <c r="A3" s="40">
        <v>1</v>
      </c>
      <c r="B3" s="63" t="s">
        <v>285</v>
      </c>
      <c r="C3" s="42"/>
    </row>
    <row r="4" spans="1:3" x14ac:dyDescent="0.5">
      <c r="A4" s="40">
        <v>2</v>
      </c>
      <c r="B4" s="63" t="s">
        <v>286</v>
      </c>
      <c r="C4" s="42" t="s">
        <v>36</v>
      </c>
    </row>
    <row r="5" spans="1:3" x14ac:dyDescent="0.5">
      <c r="A5" s="40">
        <v>3</v>
      </c>
      <c r="B5" s="63" t="s">
        <v>283</v>
      </c>
      <c r="C5" s="41"/>
    </row>
    <row r="6" spans="1:3" x14ac:dyDescent="0.5">
      <c r="A6" s="40">
        <v>4</v>
      </c>
      <c r="B6" s="63" t="s">
        <v>284</v>
      </c>
      <c r="C6" s="42" t="s">
        <v>36</v>
      </c>
    </row>
    <row r="7" spans="1:3" x14ac:dyDescent="0.5">
      <c r="A7" s="40">
        <v>5</v>
      </c>
      <c r="B7" s="63" t="s">
        <v>287</v>
      </c>
      <c r="C7" s="42"/>
    </row>
    <row r="8" spans="1:3" x14ac:dyDescent="0.5">
      <c r="A8" s="40">
        <v>6</v>
      </c>
      <c r="B8" s="63" t="s">
        <v>417</v>
      </c>
      <c r="C8" s="42"/>
    </row>
    <row r="9" spans="1:3" x14ac:dyDescent="0.5">
      <c r="A9" s="40">
        <v>7</v>
      </c>
      <c r="B9" s="63" t="s">
        <v>288</v>
      </c>
      <c r="C9" s="42"/>
    </row>
    <row r="10" spans="1:3" x14ac:dyDescent="0.5">
      <c r="A10" s="40">
        <v>8</v>
      </c>
      <c r="B10" s="63" t="s">
        <v>289</v>
      </c>
      <c r="C10" s="42"/>
    </row>
    <row r="11" spans="1:3" x14ac:dyDescent="0.5">
      <c r="A11" s="40">
        <v>9</v>
      </c>
      <c r="B11" s="63" t="s">
        <v>299</v>
      </c>
      <c r="C11" s="42"/>
    </row>
    <row r="12" spans="1:3" x14ac:dyDescent="0.5">
      <c r="A12" s="40">
        <v>10</v>
      </c>
      <c r="B12" s="63" t="s">
        <v>315</v>
      </c>
      <c r="C12" s="42"/>
    </row>
    <row r="13" spans="1:3" x14ac:dyDescent="0.5">
      <c r="A13" s="40">
        <v>11</v>
      </c>
      <c r="B13" s="63" t="s">
        <v>316</v>
      </c>
      <c r="C13" s="42" t="s">
        <v>36</v>
      </c>
    </row>
    <row r="14" spans="1:3" x14ac:dyDescent="0.5">
      <c r="A14" s="40">
        <v>12</v>
      </c>
      <c r="B14" s="63" t="s">
        <v>334</v>
      </c>
      <c r="C14" s="42"/>
    </row>
    <row r="15" spans="1:3" x14ac:dyDescent="0.5">
      <c r="A15" s="40">
        <v>13</v>
      </c>
      <c r="B15" s="63" t="s">
        <v>4</v>
      </c>
      <c r="C15" s="22"/>
    </row>
    <row r="16" spans="1:3" x14ac:dyDescent="0.5">
      <c r="A16" s="40">
        <v>14</v>
      </c>
      <c r="B16" s="92" t="s">
        <v>307</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Tabelle26"/>
  <dimension ref="A1:C8"/>
  <sheetViews>
    <sheetView workbookViewId="0">
      <selection activeCell="A2" sqref="A2:G2"/>
    </sheetView>
  </sheetViews>
  <sheetFormatPr baseColWidth="10" defaultColWidth="11.41015625" defaultRowHeight="15.35" x14ac:dyDescent="0.5"/>
  <cols>
    <col min="1" max="1" width="13.1171875" style="18" customWidth="1"/>
    <col min="2" max="2" width="55.1171875" style="70" customWidth="1"/>
    <col min="3" max="16384" width="11.41015625" style="18"/>
  </cols>
  <sheetData>
    <row r="1" spans="1:3" ht="15.7" thickBot="1" x14ac:dyDescent="0.55000000000000004">
      <c r="A1" s="17" t="s">
        <v>282</v>
      </c>
      <c r="B1" s="68">
        <v>6</v>
      </c>
      <c r="C1" s="18">
        <f>MAX($A$3:$A$8)-1</f>
        <v>5</v>
      </c>
    </row>
    <row r="2" spans="1:3" ht="15.7" thickTop="1" x14ac:dyDescent="0.5">
      <c r="A2" s="25" t="s">
        <v>32</v>
      </c>
      <c r="B2" s="69" t="s">
        <v>33</v>
      </c>
      <c r="C2" s="18" t="s">
        <v>34</v>
      </c>
    </row>
    <row r="3" spans="1:3" x14ac:dyDescent="0.5">
      <c r="A3" s="20">
        <v>1</v>
      </c>
      <c r="B3" s="63" t="s">
        <v>290</v>
      </c>
      <c r="C3" s="29"/>
    </row>
    <row r="4" spans="1:3" x14ac:dyDescent="0.5">
      <c r="A4" s="20">
        <v>2</v>
      </c>
      <c r="B4" s="63" t="s">
        <v>291</v>
      </c>
      <c r="C4" s="17" t="s">
        <v>36</v>
      </c>
    </row>
    <row r="5" spans="1:3" x14ac:dyDescent="0.5">
      <c r="A5" s="20">
        <v>3</v>
      </c>
      <c r="B5" s="63" t="s">
        <v>300</v>
      </c>
      <c r="C5" s="17"/>
    </row>
    <row r="6" spans="1:3" ht="28" x14ac:dyDescent="0.5">
      <c r="A6" s="20">
        <v>4</v>
      </c>
      <c r="B6" s="63" t="s">
        <v>341</v>
      </c>
      <c r="C6" s="17"/>
    </row>
    <row r="7" spans="1:3" x14ac:dyDescent="0.5">
      <c r="A7" s="20">
        <v>5</v>
      </c>
      <c r="B7" s="71" t="s">
        <v>4</v>
      </c>
    </row>
    <row r="8" spans="1:3" x14ac:dyDescent="0.5">
      <c r="A8" s="20">
        <v>6</v>
      </c>
      <c r="B8" s="92" t="s">
        <v>307</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Tabelle25"/>
  <dimension ref="A1:C13"/>
  <sheetViews>
    <sheetView workbookViewId="0">
      <selection activeCell="A2" sqref="A2:G2"/>
    </sheetView>
  </sheetViews>
  <sheetFormatPr baseColWidth="10" defaultColWidth="11.41015625" defaultRowHeight="15.35" x14ac:dyDescent="0.5"/>
  <cols>
    <col min="1" max="1" width="13.1171875" style="18" customWidth="1"/>
    <col min="2" max="2" width="55.1171875" style="70" customWidth="1"/>
    <col min="3" max="16384" width="11.41015625" style="18"/>
  </cols>
  <sheetData>
    <row r="1" spans="1:3" ht="15.7" thickBot="1" x14ac:dyDescent="0.55000000000000004">
      <c r="A1" s="17" t="s">
        <v>175</v>
      </c>
      <c r="B1" s="68">
        <v>11</v>
      </c>
      <c r="C1" s="18">
        <f>MAX($A$3:$A$13)-1</f>
        <v>10</v>
      </c>
    </row>
    <row r="2" spans="1:3" ht="15.7" thickTop="1" x14ac:dyDescent="0.5">
      <c r="A2" s="25" t="s">
        <v>32</v>
      </c>
      <c r="B2" s="69" t="s">
        <v>33</v>
      </c>
      <c r="C2" s="18" t="s">
        <v>34</v>
      </c>
    </row>
    <row r="3" spans="1:3" x14ac:dyDescent="0.5">
      <c r="A3" s="40">
        <v>1</v>
      </c>
      <c r="B3" s="63" t="s">
        <v>178</v>
      </c>
      <c r="C3" s="41"/>
    </row>
    <row r="4" spans="1:3" x14ac:dyDescent="0.5">
      <c r="A4" s="40">
        <v>2</v>
      </c>
      <c r="B4" s="63" t="s">
        <v>179</v>
      </c>
      <c r="C4" s="42" t="s">
        <v>36</v>
      </c>
    </row>
    <row r="5" spans="1:3" x14ac:dyDescent="0.5">
      <c r="A5" s="40">
        <v>3</v>
      </c>
      <c r="B5" s="63" t="s">
        <v>177</v>
      </c>
      <c r="C5" s="42"/>
    </row>
    <row r="6" spans="1:3" ht="28" x14ac:dyDescent="0.5">
      <c r="A6" s="40">
        <v>4</v>
      </c>
      <c r="B6" s="63" t="s">
        <v>180</v>
      </c>
      <c r="C6" s="42"/>
    </row>
    <row r="7" spans="1:3" ht="28" x14ac:dyDescent="0.5">
      <c r="A7" s="40">
        <v>5</v>
      </c>
      <c r="B7" s="63" t="s">
        <v>181</v>
      </c>
      <c r="C7" s="42"/>
    </row>
    <row r="8" spans="1:3" ht="28" x14ac:dyDescent="0.5">
      <c r="A8" s="40">
        <v>6</v>
      </c>
      <c r="B8" s="63" t="s">
        <v>182</v>
      </c>
      <c r="C8" s="42" t="s">
        <v>36</v>
      </c>
    </row>
    <row r="9" spans="1:3" ht="28" x14ac:dyDescent="0.5">
      <c r="A9" s="40">
        <v>7</v>
      </c>
      <c r="B9" s="63" t="s">
        <v>183</v>
      </c>
      <c r="C9" s="42" t="s">
        <v>36</v>
      </c>
    </row>
    <row r="10" spans="1:3" x14ac:dyDescent="0.5">
      <c r="A10" s="40">
        <v>8</v>
      </c>
      <c r="B10" s="63" t="s">
        <v>202</v>
      </c>
      <c r="C10" s="42"/>
    </row>
    <row r="11" spans="1:3" x14ac:dyDescent="0.5">
      <c r="A11" s="40">
        <v>9</v>
      </c>
      <c r="B11" s="63" t="s">
        <v>271</v>
      </c>
      <c r="C11" s="42"/>
    </row>
    <row r="12" spans="1:3" x14ac:dyDescent="0.5">
      <c r="A12" s="40">
        <v>10</v>
      </c>
      <c r="B12" s="63" t="s">
        <v>4</v>
      </c>
      <c r="C12" s="22"/>
    </row>
    <row r="13" spans="1:3" x14ac:dyDescent="0.5">
      <c r="A13" s="40">
        <v>11</v>
      </c>
      <c r="B13" s="92" t="s">
        <v>307</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0CC15C-37B3-4CB2-BDC5-B603920E2FC4}">
  <dimension ref="A1:C7"/>
  <sheetViews>
    <sheetView workbookViewId="0">
      <selection sqref="A1:C1"/>
    </sheetView>
  </sheetViews>
  <sheetFormatPr baseColWidth="10" defaultColWidth="11.41015625" defaultRowHeight="14" x14ac:dyDescent="0.45"/>
  <cols>
    <col min="1" max="3" width="27.5859375" style="173" customWidth="1"/>
    <col min="4" max="16384" width="11.41015625" style="173"/>
  </cols>
  <sheetData>
    <row r="1" spans="1:3" s="170" customFormat="1" ht="15" x14ac:dyDescent="0.45">
      <c r="A1" s="169" t="s">
        <v>135</v>
      </c>
      <c r="B1" s="169"/>
      <c r="C1" s="169"/>
    </row>
    <row r="2" spans="1:3" s="170" customFormat="1" ht="79.7" customHeight="1" x14ac:dyDescent="0.45">
      <c r="A2" s="171" t="s">
        <v>440</v>
      </c>
      <c r="B2" s="172"/>
      <c r="C2" s="172"/>
    </row>
    <row r="3" spans="1:3" s="170" customFormat="1" ht="66.2" customHeight="1" x14ac:dyDescent="0.45">
      <c r="A3" s="171" t="s">
        <v>153</v>
      </c>
      <c r="B3" s="172"/>
      <c r="C3" s="172"/>
    </row>
    <row r="4" spans="1:3" s="170" customFormat="1" ht="45" customHeight="1" x14ac:dyDescent="0.45">
      <c r="A4" s="171" t="s">
        <v>136</v>
      </c>
      <c r="B4" s="172"/>
      <c r="C4" s="172"/>
    </row>
    <row r="5" spans="1:3" s="170" customFormat="1" ht="45" customHeight="1" x14ac:dyDescent="0.45">
      <c r="A5" s="171" t="s">
        <v>154</v>
      </c>
      <c r="B5" s="171"/>
      <c r="C5" s="171"/>
    </row>
    <row r="6" spans="1:3" s="170" customFormat="1" ht="70" customHeight="1" x14ac:dyDescent="0.45">
      <c r="A6" s="171" t="s">
        <v>155</v>
      </c>
      <c r="B6" s="172"/>
      <c r="C6" s="172"/>
    </row>
    <row r="7" spans="1:3" s="170" customFormat="1" ht="65.25" customHeight="1" x14ac:dyDescent="0.45">
      <c r="A7" s="171" t="s">
        <v>156</v>
      </c>
      <c r="B7" s="172"/>
      <c r="C7" s="172"/>
    </row>
  </sheetData>
  <sheetProtection algorithmName="SHA-512" hashValue="ZlzuMS5oSDl8lwQjr7CG8HnB5ZqxfF/ZFm7x/zbtyUF5HTUHb/NbZTJoeuRtnvCQwUclcbw04mRzpWh6B5kizA==" saltValue="tHd73pTmn2CRwy4X7sxeDA==" spinCount="100000" sheet="1" objects="1" scenarios="1"/>
  <mergeCells count="7">
    <mergeCell ref="A7:C7"/>
    <mergeCell ref="A1:C1"/>
    <mergeCell ref="A2:C2"/>
    <mergeCell ref="A3:C3"/>
    <mergeCell ref="A4:C4"/>
    <mergeCell ref="A5:C5"/>
    <mergeCell ref="A6:C6"/>
  </mergeCells>
  <pageMargins left="0.98425196850393704" right="0.59055118110236227" top="0.78740157480314965" bottom="0.78740157480314965" header="0.39370078740157483" footer="0.39370078740157483"/>
  <pageSetup paperSize="9" orientation="portrait"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Tabelle21"/>
  <dimension ref="A1:C17"/>
  <sheetViews>
    <sheetView workbookViewId="0">
      <selection activeCell="A2" sqref="A2:G2"/>
    </sheetView>
  </sheetViews>
  <sheetFormatPr baseColWidth="10" defaultColWidth="11.41015625" defaultRowHeight="15.35" x14ac:dyDescent="0.5"/>
  <cols>
    <col min="1" max="1" width="13.1171875" style="18" customWidth="1"/>
    <col min="2" max="2" width="55.1171875" style="70" customWidth="1"/>
    <col min="3" max="16384" width="11.41015625" style="18"/>
  </cols>
  <sheetData>
    <row r="1" spans="1:3" ht="15.7" thickBot="1" x14ac:dyDescent="0.55000000000000004">
      <c r="A1" s="17" t="s">
        <v>213</v>
      </c>
      <c r="B1" s="68">
        <v>15</v>
      </c>
      <c r="C1" s="18">
        <f>MAX($A$3:$A$17)-1</f>
        <v>14</v>
      </c>
    </row>
    <row r="2" spans="1:3" ht="15.7" thickTop="1" x14ac:dyDescent="0.5">
      <c r="A2" s="25" t="s">
        <v>32</v>
      </c>
      <c r="B2" s="69" t="s">
        <v>33</v>
      </c>
      <c r="C2" s="18" t="s">
        <v>34</v>
      </c>
    </row>
    <row r="3" spans="1:3" x14ac:dyDescent="0.5">
      <c r="A3" s="20">
        <v>1</v>
      </c>
      <c r="B3" s="71" t="s">
        <v>145</v>
      </c>
      <c r="C3" s="29"/>
    </row>
    <row r="4" spans="1:3" x14ac:dyDescent="0.5">
      <c r="A4" s="20">
        <v>2</v>
      </c>
      <c r="B4" s="71" t="s">
        <v>123</v>
      </c>
      <c r="C4" s="17" t="s">
        <v>36</v>
      </c>
    </row>
    <row r="5" spans="1:3" x14ac:dyDescent="0.5">
      <c r="A5" s="20">
        <v>3</v>
      </c>
      <c r="B5" s="71" t="s">
        <v>214</v>
      </c>
      <c r="C5" s="17"/>
    </row>
    <row r="6" spans="1:3" x14ac:dyDescent="0.5">
      <c r="A6" s="20">
        <v>4</v>
      </c>
      <c r="B6" s="71" t="s">
        <v>93</v>
      </c>
      <c r="C6" s="17"/>
    </row>
    <row r="7" spans="1:3" x14ac:dyDescent="0.5">
      <c r="A7" s="20">
        <v>5</v>
      </c>
      <c r="B7" s="71" t="s">
        <v>215</v>
      </c>
      <c r="C7" s="17"/>
    </row>
    <row r="8" spans="1:3" x14ac:dyDescent="0.5">
      <c r="A8" s="20">
        <v>6</v>
      </c>
      <c r="B8" s="71" t="s">
        <v>216</v>
      </c>
      <c r="C8" s="17"/>
    </row>
    <row r="9" spans="1:3" ht="30.7" x14ac:dyDescent="0.5">
      <c r="A9" s="20">
        <v>7</v>
      </c>
      <c r="B9" s="71" t="s">
        <v>217</v>
      </c>
      <c r="C9" s="17"/>
    </row>
    <row r="10" spans="1:3" x14ac:dyDescent="0.5">
      <c r="A10" s="20">
        <v>8</v>
      </c>
      <c r="B10" s="71" t="s">
        <v>218</v>
      </c>
      <c r="C10" s="17"/>
    </row>
    <row r="11" spans="1:3" x14ac:dyDescent="0.5">
      <c r="A11" s="20">
        <v>9</v>
      </c>
      <c r="B11" s="71" t="s">
        <v>309</v>
      </c>
      <c r="C11" s="17"/>
    </row>
    <row r="12" spans="1:3" x14ac:dyDescent="0.5">
      <c r="A12" s="20">
        <v>10</v>
      </c>
      <c r="B12" s="71" t="s">
        <v>329</v>
      </c>
      <c r="C12" s="17"/>
    </row>
    <row r="13" spans="1:3" x14ac:dyDescent="0.5">
      <c r="A13" s="20">
        <v>11</v>
      </c>
      <c r="B13" s="71" t="s">
        <v>429</v>
      </c>
      <c r="C13" s="17"/>
    </row>
    <row r="14" spans="1:3" x14ac:dyDescent="0.5">
      <c r="A14" s="20">
        <v>12</v>
      </c>
      <c r="B14" s="71" t="s">
        <v>435</v>
      </c>
      <c r="C14" s="17"/>
    </row>
    <row r="15" spans="1:3" x14ac:dyDescent="0.5">
      <c r="A15" s="20">
        <v>13</v>
      </c>
      <c r="B15" s="71" t="s">
        <v>262</v>
      </c>
      <c r="C15" s="17"/>
    </row>
    <row r="16" spans="1:3" x14ac:dyDescent="0.5">
      <c r="A16" s="20">
        <v>14</v>
      </c>
      <c r="B16" s="71" t="s">
        <v>4</v>
      </c>
    </row>
    <row r="17" spans="1:2" x14ac:dyDescent="0.5">
      <c r="A17" s="20">
        <v>15</v>
      </c>
      <c r="B17" s="92" t="s">
        <v>307</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C17"/>
  <sheetViews>
    <sheetView workbookViewId="0">
      <selection activeCell="A2" sqref="A2:G2"/>
    </sheetView>
  </sheetViews>
  <sheetFormatPr baseColWidth="10" defaultColWidth="11.41015625" defaultRowHeight="15.35" x14ac:dyDescent="0.5"/>
  <cols>
    <col min="1" max="1" width="8.87890625" style="92" bestFit="1" customWidth="1"/>
    <col min="2" max="2" width="58.41015625" style="92" customWidth="1"/>
    <col min="3" max="3" width="6.87890625" style="92" bestFit="1" customWidth="1"/>
    <col min="4" max="16384" width="11.41015625" style="92"/>
  </cols>
  <sheetData>
    <row r="1" spans="1:3" ht="15.7" thickBot="1" x14ac:dyDescent="0.55000000000000004">
      <c r="A1" s="98" t="s">
        <v>302</v>
      </c>
      <c r="B1" s="97">
        <v>15</v>
      </c>
      <c r="C1" s="92">
        <f>MAX($A$17:$A$17)-1</f>
        <v>14</v>
      </c>
    </row>
    <row r="2" spans="1:3" ht="15.7" thickTop="1" x14ac:dyDescent="0.5">
      <c r="A2" s="96" t="s">
        <v>32</v>
      </c>
      <c r="B2" s="95" t="s">
        <v>33</v>
      </c>
      <c r="C2" s="92" t="s">
        <v>34</v>
      </c>
    </row>
    <row r="3" spans="1:3" x14ac:dyDescent="0.5">
      <c r="A3" s="93">
        <v>1</v>
      </c>
      <c r="B3" s="94" t="s">
        <v>313</v>
      </c>
    </row>
    <row r="4" spans="1:3" ht="28" x14ac:dyDescent="0.5">
      <c r="A4" s="93">
        <v>2</v>
      </c>
      <c r="B4" s="94" t="s">
        <v>312</v>
      </c>
      <c r="C4" s="92" t="s">
        <v>36</v>
      </c>
    </row>
    <row r="5" spans="1:3" x14ac:dyDescent="0.5">
      <c r="A5" s="93">
        <v>3</v>
      </c>
      <c r="B5" s="94" t="s">
        <v>311</v>
      </c>
    </row>
    <row r="6" spans="1:3" x14ac:dyDescent="0.5">
      <c r="A6" s="93">
        <v>4</v>
      </c>
      <c r="B6" s="94" t="s">
        <v>436</v>
      </c>
    </row>
    <row r="7" spans="1:3" x14ac:dyDescent="0.5">
      <c r="A7" s="93">
        <v>5</v>
      </c>
      <c r="B7" s="94" t="s">
        <v>310</v>
      </c>
    </row>
    <row r="8" spans="1:3" x14ac:dyDescent="0.5">
      <c r="A8" s="93">
        <v>6</v>
      </c>
      <c r="B8" s="94" t="s">
        <v>309</v>
      </c>
    </row>
    <row r="9" spans="1:3" x14ac:dyDescent="0.5">
      <c r="A9" s="93">
        <v>7</v>
      </c>
      <c r="B9" s="94" t="s">
        <v>330</v>
      </c>
    </row>
    <row r="10" spans="1:3" x14ac:dyDescent="0.5">
      <c r="A10" s="93">
        <v>8</v>
      </c>
      <c r="B10" s="94" t="s">
        <v>331</v>
      </c>
    </row>
    <row r="11" spans="1:3" x14ac:dyDescent="0.5">
      <c r="A11" s="93">
        <v>9</v>
      </c>
      <c r="B11" s="94" t="s">
        <v>333</v>
      </c>
    </row>
    <row r="12" spans="1:3" x14ac:dyDescent="0.5">
      <c r="A12" s="93">
        <v>10</v>
      </c>
      <c r="B12" s="94" t="s">
        <v>334</v>
      </c>
    </row>
    <row r="13" spans="1:3" x14ac:dyDescent="0.5">
      <c r="A13" s="93">
        <v>11</v>
      </c>
      <c r="B13" s="94" t="s">
        <v>386</v>
      </c>
    </row>
    <row r="14" spans="1:3" x14ac:dyDescent="0.5">
      <c r="A14" s="93">
        <v>12</v>
      </c>
      <c r="B14" s="94" t="s">
        <v>387</v>
      </c>
    </row>
    <row r="15" spans="1:3" x14ac:dyDescent="0.5">
      <c r="A15" s="93">
        <v>13</v>
      </c>
      <c r="B15" s="142" t="s">
        <v>437</v>
      </c>
      <c r="C15" s="94"/>
    </row>
    <row r="16" spans="1:3" x14ac:dyDescent="0.5">
      <c r="A16" s="93">
        <v>14</v>
      </c>
      <c r="B16" s="94" t="s">
        <v>308</v>
      </c>
      <c r="C16" s="94"/>
    </row>
    <row r="17" spans="1:2" x14ac:dyDescent="0.5">
      <c r="A17" s="93">
        <v>15</v>
      </c>
      <c r="B17" s="94" t="s">
        <v>307</v>
      </c>
    </row>
  </sheetData>
  <pageMargins left="0.78740157499999996" right="0.78740157499999996" top="0.984251969" bottom="0.984251969" header="0.4921259845" footer="0.4921259845"/>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355364-524C-49C4-AD31-530CDC27F8F9}">
  <dimension ref="A1:D16"/>
  <sheetViews>
    <sheetView workbookViewId="0"/>
  </sheetViews>
  <sheetFormatPr baseColWidth="10" defaultColWidth="11.41015625" defaultRowHeight="15.35" x14ac:dyDescent="0.5"/>
  <cols>
    <col min="1" max="3" width="27.5859375" style="179" customWidth="1"/>
    <col min="4" max="16384" width="11.41015625" style="179"/>
  </cols>
  <sheetData>
    <row r="1" spans="1:4" s="175" customFormat="1" x14ac:dyDescent="0.45">
      <c r="A1" s="174" t="s">
        <v>9</v>
      </c>
      <c r="B1" s="174"/>
      <c r="C1" s="174"/>
      <c r="D1" s="174"/>
    </row>
    <row r="2" spans="1:4" s="175" customFormat="1" ht="72" customHeight="1" x14ac:dyDescent="0.45">
      <c r="A2" s="176" t="s">
        <v>22</v>
      </c>
      <c r="B2" s="177"/>
      <c r="C2" s="177"/>
    </row>
    <row r="3" spans="1:4" s="175" customFormat="1" ht="59.45" customHeight="1" x14ac:dyDescent="0.45">
      <c r="A3" s="176" t="s">
        <v>23</v>
      </c>
      <c r="B3" s="177"/>
      <c r="C3" s="177"/>
    </row>
    <row r="4" spans="1:4" s="175" customFormat="1" ht="108" customHeight="1" x14ac:dyDescent="0.45">
      <c r="A4" s="176" t="s">
        <v>24</v>
      </c>
      <c r="B4" s="177"/>
      <c r="C4" s="177"/>
    </row>
    <row r="5" spans="1:4" s="175" customFormat="1" ht="154.5" customHeight="1" x14ac:dyDescent="0.45">
      <c r="A5" s="176" t="s">
        <v>25</v>
      </c>
      <c r="B5" s="176"/>
      <c r="C5" s="176"/>
    </row>
    <row r="6" spans="1:4" s="175" customFormat="1" ht="141.94999999999999" customHeight="1" x14ac:dyDescent="0.45">
      <c r="A6" s="176" t="s">
        <v>26</v>
      </c>
      <c r="B6" s="176"/>
      <c r="C6" s="176"/>
    </row>
    <row r="7" spans="1:4" s="175" customFormat="1" ht="195.2" customHeight="1" x14ac:dyDescent="0.45">
      <c r="A7" s="176" t="s">
        <v>441</v>
      </c>
      <c r="B7" s="177"/>
      <c r="C7" s="177"/>
    </row>
    <row r="8" spans="1:4" s="175" customFormat="1" ht="79.7" customHeight="1" x14ac:dyDescent="0.45">
      <c r="A8" s="176" t="s">
        <v>118</v>
      </c>
      <c r="B8" s="177"/>
      <c r="C8" s="177"/>
    </row>
    <row r="9" spans="1:4" x14ac:dyDescent="0.5">
      <c r="A9" s="178"/>
      <c r="B9" s="178"/>
      <c r="C9" s="178"/>
    </row>
    <row r="10" spans="1:4" x14ac:dyDescent="0.5">
      <c r="A10" s="178"/>
      <c r="B10" s="178"/>
      <c r="C10" s="178"/>
    </row>
    <row r="11" spans="1:4" x14ac:dyDescent="0.5">
      <c r="A11" s="178"/>
      <c r="B11" s="178"/>
      <c r="C11" s="178"/>
    </row>
    <row r="12" spans="1:4" x14ac:dyDescent="0.5">
      <c r="A12" s="178"/>
      <c r="B12" s="178"/>
      <c r="C12" s="178"/>
    </row>
    <row r="13" spans="1:4" x14ac:dyDescent="0.5">
      <c r="A13" s="178"/>
      <c r="B13" s="178"/>
      <c r="C13" s="178"/>
    </row>
    <row r="14" spans="1:4" x14ac:dyDescent="0.5">
      <c r="A14" s="178"/>
      <c r="B14" s="178"/>
      <c r="C14" s="178"/>
    </row>
    <row r="15" spans="1:4" x14ac:dyDescent="0.5">
      <c r="A15" s="178"/>
      <c r="B15" s="178"/>
      <c r="C15" s="178"/>
    </row>
    <row r="16" spans="1:4" x14ac:dyDescent="0.5">
      <c r="A16" s="178"/>
      <c r="B16" s="178"/>
      <c r="C16" s="178"/>
    </row>
  </sheetData>
  <sheetProtection algorithmName="SHA-512" hashValue="iJrvKP52SzLfHwfqhrt8rhGPhSuUnAfqN9Twc/Lk9qu3WcOH1fNDqhl+2Ilquzyytn+zfKHIWCftVjKs9uzd7Q==" saltValue="eo9xARxFhge2Vv8/EmGy1w==" spinCount="100000" sheet="1" objects="1" scenarios="1"/>
  <mergeCells count="15">
    <mergeCell ref="A14:C14"/>
    <mergeCell ref="A15:C15"/>
    <mergeCell ref="A16:C16"/>
    <mergeCell ref="A8:C8"/>
    <mergeCell ref="A9:C9"/>
    <mergeCell ref="A10:C10"/>
    <mergeCell ref="A11:C11"/>
    <mergeCell ref="A12:C12"/>
    <mergeCell ref="A13:C13"/>
    <mergeCell ref="A2:C2"/>
    <mergeCell ref="A3:C3"/>
    <mergeCell ref="A4:C4"/>
    <mergeCell ref="A5:C5"/>
    <mergeCell ref="A6:C6"/>
    <mergeCell ref="A7:C7"/>
  </mergeCells>
  <pageMargins left="0.98425196850393704" right="0.59055118110236227" top="0.78740157480314965" bottom="0.59055118110236227" header="0.51181102362204722" footer="0.51181102362204722"/>
  <pageSetup paperSize="9" scale="95" orientation="portrait" r:id="rId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22C144-7D1E-4825-BDE2-BE1986EA2F16}">
  <sheetPr>
    <pageSetUpPr fitToPage="1"/>
  </sheetPr>
  <dimension ref="A1:E11"/>
  <sheetViews>
    <sheetView workbookViewId="0">
      <selection sqref="A1:C1"/>
    </sheetView>
  </sheetViews>
  <sheetFormatPr baseColWidth="10" defaultColWidth="11.41015625" defaultRowHeight="15.35" x14ac:dyDescent="0.5"/>
  <cols>
    <col min="1" max="3" width="27.5859375" style="181" customWidth="1"/>
    <col min="4" max="16384" width="11.41015625" style="181"/>
  </cols>
  <sheetData>
    <row r="1" spans="1:5" ht="27.75" customHeight="1" x14ac:dyDescent="0.5">
      <c r="A1" s="180" t="s">
        <v>442</v>
      </c>
      <c r="B1" s="180"/>
      <c r="C1" s="180"/>
    </row>
    <row r="2" spans="1:5" s="182" customFormat="1" ht="100" customHeight="1" x14ac:dyDescent="0.45">
      <c r="A2" s="176" t="s">
        <v>443</v>
      </c>
      <c r="B2" s="177"/>
      <c r="C2" s="177"/>
      <c r="E2" s="183"/>
    </row>
    <row r="3" spans="1:5" s="182" customFormat="1" ht="45" customHeight="1" x14ac:dyDescent="0.45">
      <c r="A3" s="176" t="s">
        <v>444</v>
      </c>
      <c r="B3" s="177"/>
      <c r="C3" s="177"/>
      <c r="E3" s="183"/>
    </row>
    <row r="4" spans="1:5" s="182" customFormat="1" ht="66.75" customHeight="1" x14ac:dyDescent="0.45">
      <c r="A4" s="184" t="s">
        <v>445</v>
      </c>
      <c r="B4" s="185"/>
      <c r="C4" s="186"/>
      <c r="E4" s="183"/>
    </row>
    <row r="5" spans="1:5" ht="30.7" x14ac:dyDescent="0.5">
      <c r="A5" s="187" t="s">
        <v>37</v>
      </c>
      <c r="B5" s="187" t="s">
        <v>117</v>
      </c>
    </row>
    <row r="6" spans="1:5" x14ac:dyDescent="0.5">
      <c r="A6" s="188">
        <v>1379</v>
      </c>
      <c r="B6" s="188">
        <v>1380</v>
      </c>
    </row>
    <row r="7" spans="1:5" x14ac:dyDescent="0.5">
      <c r="A7" s="188">
        <v>179.34</v>
      </c>
      <c r="B7" s="188">
        <v>179</v>
      </c>
    </row>
    <row r="8" spans="1:5" x14ac:dyDescent="0.5">
      <c r="A8" s="188">
        <v>80.12</v>
      </c>
      <c r="B8" s="188">
        <v>80.099999999999994</v>
      </c>
    </row>
    <row r="9" spans="1:5" x14ac:dyDescent="0.5">
      <c r="A9" s="188">
        <v>7.8</v>
      </c>
      <c r="B9" s="189">
        <v>7.8</v>
      </c>
    </row>
    <row r="10" spans="1:5" ht="24" hidden="1" customHeight="1" x14ac:dyDescent="0.5">
      <c r="A10" s="190"/>
      <c r="B10" s="191"/>
      <c r="C10" s="191"/>
    </row>
    <row r="11" spans="1:5" x14ac:dyDescent="0.5">
      <c r="A11" s="188">
        <v>7.8320000000000001E-2</v>
      </c>
      <c r="B11" s="192">
        <v>7.8299999999999995E-2</v>
      </c>
    </row>
  </sheetData>
  <sheetProtection algorithmName="SHA-512" hashValue="caZ5cfC+O0ad6YI+aNKreCM3vbembHmBqKOdBqtAHEsrikC8V7Wxw3dyk6XfN1h9pCdVGRH5r2aFL9h8Iruhww==" saltValue="1CjZMdr8HTkMzNij8d3DTw==" spinCount="100000" sheet="1" objects="1" scenarios="1"/>
  <mergeCells count="5">
    <mergeCell ref="A1:C1"/>
    <mergeCell ref="A2:C2"/>
    <mergeCell ref="A3:C3"/>
    <mergeCell ref="A4:C4"/>
    <mergeCell ref="A10:C10"/>
  </mergeCells>
  <pageMargins left="0.94488188976377963" right="0.59055118110236227" top="0.70866141732283472" bottom="0.51181102362204722" header="0.39370078740157483" footer="0.39370078740157483"/>
  <pageSetup paperSize="9" scale="78" orientation="portrait" r:id="rId1"/>
  <headerFooter alignWithMargins="0"/>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234E93-27BA-4812-ABED-2230475C607E}">
  <dimension ref="A1:H20"/>
  <sheetViews>
    <sheetView zoomScaleNormal="100" workbookViewId="0">
      <selection sqref="A1:H1"/>
    </sheetView>
  </sheetViews>
  <sheetFormatPr baseColWidth="10" defaultColWidth="11.41015625" defaultRowHeight="14" x14ac:dyDescent="0.45"/>
  <cols>
    <col min="1" max="8" width="10.5859375" style="136" customWidth="1"/>
    <col min="9" max="256" width="11.41015625" style="136"/>
    <col min="257" max="264" width="10.5859375" style="136" customWidth="1"/>
    <col min="265" max="512" width="11.41015625" style="136"/>
    <col min="513" max="520" width="10.5859375" style="136" customWidth="1"/>
    <col min="521" max="768" width="11.41015625" style="136"/>
    <col min="769" max="776" width="10.5859375" style="136" customWidth="1"/>
    <col min="777" max="1024" width="11.41015625" style="136"/>
    <col min="1025" max="1032" width="10.5859375" style="136" customWidth="1"/>
    <col min="1033" max="1280" width="11.41015625" style="136"/>
    <col min="1281" max="1288" width="10.5859375" style="136" customWidth="1"/>
    <col min="1289" max="1536" width="11.41015625" style="136"/>
    <col min="1537" max="1544" width="10.5859375" style="136" customWidth="1"/>
    <col min="1545" max="1792" width="11.41015625" style="136"/>
    <col min="1793" max="1800" width="10.5859375" style="136" customWidth="1"/>
    <col min="1801" max="2048" width="11.41015625" style="136"/>
    <col min="2049" max="2056" width="10.5859375" style="136" customWidth="1"/>
    <col min="2057" max="2304" width="11.41015625" style="136"/>
    <col min="2305" max="2312" width="10.5859375" style="136" customWidth="1"/>
    <col min="2313" max="2560" width="11.41015625" style="136"/>
    <col min="2561" max="2568" width="10.5859375" style="136" customWidth="1"/>
    <col min="2569" max="2816" width="11.41015625" style="136"/>
    <col min="2817" max="2824" width="10.5859375" style="136" customWidth="1"/>
    <col min="2825" max="3072" width="11.41015625" style="136"/>
    <col min="3073" max="3080" width="10.5859375" style="136" customWidth="1"/>
    <col min="3081" max="3328" width="11.41015625" style="136"/>
    <col min="3329" max="3336" width="10.5859375" style="136" customWidth="1"/>
    <col min="3337" max="3584" width="11.41015625" style="136"/>
    <col min="3585" max="3592" width="10.5859375" style="136" customWidth="1"/>
    <col min="3593" max="3840" width="11.41015625" style="136"/>
    <col min="3841" max="3848" width="10.5859375" style="136" customWidth="1"/>
    <col min="3849" max="4096" width="11.41015625" style="136"/>
    <col min="4097" max="4104" width="10.5859375" style="136" customWidth="1"/>
    <col min="4105" max="4352" width="11.41015625" style="136"/>
    <col min="4353" max="4360" width="10.5859375" style="136" customWidth="1"/>
    <col min="4361" max="4608" width="11.41015625" style="136"/>
    <col min="4609" max="4616" width="10.5859375" style="136" customWidth="1"/>
    <col min="4617" max="4864" width="11.41015625" style="136"/>
    <col min="4865" max="4872" width="10.5859375" style="136" customWidth="1"/>
    <col min="4873" max="5120" width="11.41015625" style="136"/>
    <col min="5121" max="5128" width="10.5859375" style="136" customWidth="1"/>
    <col min="5129" max="5376" width="11.41015625" style="136"/>
    <col min="5377" max="5384" width="10.5859375" style="136" customWidth="1"/>
    <col min="5385" max="5632" width="11.41015625" style="136"/>
    <col min="5633" max="5640" width="10.5859375" style="136" customWidth="1"/>
    <col min="5641" max="5888" width="11.41015625" style="136"/>
    <col min="5889" max="5896" width="10.5859375" style="136" customWidth="1"/>
    <col min="5897" max="6144" width="11.41015625" style="136"/>
    <col min="6145" max="6152" width="10.5859375" style="136" customWidth="1"/>
    <col min="6153" max="6400" width="11.41015625" style="136"/>
    <col min="6401" max="6408" width="10.5859375" style="136" customWidth="1"/>
    <col min="6409" max="6656" width="11.41015625" style="136"/>
    <col min="6657" max="6664" width="10.5859375" style="136" customWidth="1"/>
    <col min="6665" max="6912" width="11.41015625" style="136"/>
    <col min="6913" max="6920" width="10.5859375" style="136" customWidth="1"/>
    <col min="6921" max="7168" width="11.41015625" style="136"/>
    <col min="7169" max="7176" width="10.5859375" style="136" customWidth="1"/>
    <col min="7177" max="7424" width="11.41015625" style="136"/>
    <col min="7425" max="7432" width="10.5859375" style="136" customWidth="1"/>
    <col min="7433" max="7680" width="11.41015625" style="136"/>
    <col min="7681" max="7688" width="10.5859375" style="136" customWidth="1"/>
    <col min="7689" max="7936" width="11.41015625" style="136"/>
    <col min="7937" max="7944" width="10.5859375" style="136" customWidth="1"/>
    <col min="7945" max="8192" width="11.41015625" style="136"/>
    <col min="8193" max="8200" width="10.5859375" style="136" customWidth="1"/>
    <col min="8201" max="8448" width="11.41015625" style="136"/>
    <col min="8449" max="8456" width="10.5859375" style="136" customWidth="1"/>
    <col min="8457" max="8704" width="11.41015625" style="136"/>
    <col min="8705" max="8712" width="10.5859375" style="136" customWidth="1"/>
    <col min="8713" max="8960" width="11.41015625" style="136"/>
    <col min="8961" max="8968" width="10.5859375" style="136" customWidth="1"/>
    <col min="8969" max="9216" width="11.41015625" style="136"/>
    <col min="9217" max="9224" width="10.5859375" style="136" customWidth="1"/>
    <col min="9225" max="9472" width="11.41015625" style="136"/>
    <col min="9473" max="9480" width="10.5859375" style="136" customWidth="1"/>
    <col min="9481" max="9728" width="11.41015625" style="136"/>
    <col min="9729" max="9736" width="10.5859375" style="136" customWidth="1"/>
    <col min="9737" max="9984" width="11.41015625" style="136"/>
    <col min="9985" max="9992" width="10.5859375" style="136" customWidth="1"/>
    <col min="9993" max="10240" width="11.41015625" style="136"/>
    <col min="10241" max="10248" width="10.5859375" style="136" customWidth="1"/>
    <col min="10249" max="10496" width="11.41015625" style="136"/>
    <col min="10497" max="10504" width="10.5859375" style="136" customWidth="1"/>
    <col min="10505" max="10752" width="11.41015625" style="136"/>
    <col min="10753" max="10760" width="10.5859375" style="136" customWidth="1"/>
    <col min="10761" max="11008" width="11.41015625" style="136"/>
    <col min="11009" max="11016" width="10.5859375" style="136" customWidth="1"/>
    <col min="11017" max="11264" width="11.41015625" style="136"/>
    <col min="11265" max="11272" width="10.5859375" style="136" customWidth="1"/>
    <col min="11273" max="11520" width="11.41015625" style="136"/>
    <col min="11521" max="11528" width="10.5859375" style="136" customWidth="1"/>
    <col min="11529" max="11776" width="11.41015625" style="136"/>
    <col min="11777" max="11784" width="10.5859375" style="136" customWidth="1"/>
    <col min="11785" max="12032" width="11.41015625" style="136"/>
    <col min="12033" max="12040" width="10.5859375" style="136" customWidth="1"/>
    <col min="12041" max="12288" width="11.41015625" style="136"/>
    <col min="12289" max="12296" width="10.5859375" style="136" customWidth="1"/>
    <col min="12297" max="12544" width="11.41015625" style="136"/>
    <col min="12545" max="12552" width="10.5859375" style="136" customWidth="1"/>
    <col min="12553" max="12800" width="11.41015625" style="136"/>
    <col min="12801" max="12808" width="10.5859375" style="136" customWidth="1"/>
    <col min="12809" max="13056" width="11.41015625" style="136"/>
    <col min="13057" max="13064" width="10.5859375" style="136" customWidth="1"/>
    <col min="13065" max="13312" width="11.41015625" style="136"/>
    <col min="13313" max="13320" width="10.5859375" style="136" customWidth="1"/>
    <col min="13321" max="13568" width="11.41015625" style="136"/>
    <col min="13569" max="13576" width="10.5859375" style="136" customWidth="1"/>
    <col min="13577" max="13824" width="11.41015625" style="136"/>
    <col min="13825" max="13832" width="10.5859375" style="136" customWidth="1"/>
    <col min="13833" max="14080" width="11.41015625" style="136"/>
    <col min="14081" max="14088" width="10.5859375" style="136" customWidth="1"/>
    <col min="14089" max="14336" width="11.41015625" style="136"/>
    <col min="14337" max="14344" width="10.5859375" style="136" customWidth="1"/>
    <col min="14345" max="14592" width="11.41015625" style="136"/>
    <col min="14593" max="14600" width="10.5859375" style="136" customWidth="1"/>
    <col min="14601" max="14848" width="11.41015625" style="136"/>
    <col min="14849" max="14856" width="10.5859375" style="136" customWidth="1"/>
    <col min="14857" max="15104" width="11.41015625" style="136"/>
    <col min="15105" max="15112" width="10.5859375" style="136" customWidth="1"/>
    <col min="15113" max="15360" width="11.41015625" style="136"/>
    <col min="15361" max="15368" width="10.5859375" style="136" customWidth="1"/>
    <col min="15369" max="15616" width="11.41015625" style="136"/>
    <col min="15617" max="15624" width="10.5859375" style="136" customWidth="1"/>
    <col min="15625" max="15872" width="11.41015625" style="136"/>
    <col min="15873" max="15880" width="10.5859375" style="136" customWidth="1"/>
    <col min="15881" max="16128" width="11.41015625" style="136"/>
    <col min="16129" max="16136" width="10.5859375" style="136" customWidth="1"/>
    <col min="16137" max="16384" width="11.41015625" style="136"/>
  </cols>
  <sheetData>
    <row r="1" spans="1:8" s="193" customFormat="1" ht="20.100000000000001" customHeight="1" x14ac:dyDescent="0.45">
      <c r="A1" s="195" t="s">
        <v>396</v>
      </c>
      <c r="B1" s="195"/>
      <c r="C1" s="195"/>
      <c r="D1" s="195"/>
      <c r="E1" s="195"/>
      <c r="F1" s="195"/>
      <c r="G1" s="195"/>
      <c r="H1" s="195"/>
    </row>
    <row r="2" spans="1:8" s="193" customFormat="1" ht="43.5" customHeight="1" x14ac:dyDescent="0.45">
      <c r="A2" s="194" t="s">
        <v>397</v>
      </c>
      <c r="B2" s="194"/>
      <c r="C2" s="194"/>
      <c r="D2" s="194"/>
      <c r="E2" s="194"/>
      <c r="F2" s="194"/>
      <c r="G2" s="194"/>
      <c r="H2" s="194"/>
    </row>
    <row r="3" spans="1:8" s="193" customFormat="1" ht="35.1" customHeight="1" x14ac:dyDescent="0.45">
      <c r="A3" s="194" t="s">
        <v>398</v>
      </c>
      <c r="B3" s="194"/>
      <c r="C3" s="194"/>
      <c r="D3" s="194"/>
      <c r="E3" s="194"/>
      <c r="F3" s="194"/>
      <c r="G3" s="194"/>
      <c r="H3" s="194"/>
    </row>
    <row r="4" spans="1:8" s="193" customFormat="1" ht="99.7" customHeight="1" x14ac:dyDescent="0.45">
      <c r="A4" s="194" t="s">
        <v>448</v>
      </c>
      <c r="B4" s="194"/>
      <c r="C4" s="194"/>
      <c r="D4" s="194"/>
      <c r="E4" s="194"/>
      <c r="F4" s="194"/>
      <c r="G4" s="194"/>
      <c r="H4" s="194"/>
    </row>
    <row r="5" spans="1:8" s="193" customFormat="1" ht="53.1" customHeight="1" x14ac:dyDescent="0.45">
      <c r="A5" s="194" t="s">
        <v>399</v>
      </c>
      <c r="B5" s="194"/>
      <c r="C5" s="194"/>
      <c r="D5" s="194"/>
      <c r="E5" s="194"/>
      <c r="F5" s="194"/>
      <c r="G5" s="194"/>
      <c r="H5" s="194"/>
    </row>
    <row r="6" spans="1:8" s="193" customFormat="1" ht="35.1" customHeight="1" x14ac:dyDescent="0.45">
      <c r="A6" s="194" t="s">
        <v>400</v>
      </c>
      <c r="B6" s="194"/>
      <c r="C6" s="194"/>
      <c r="D6" s="194"/>
      <c r="E6" s="194"/>
      <c r="F6" s="194"/>
      <c r="G6" s="194"/>
      <c r="H6" s="194"/>
    </row>
    <row r="7" spans="1:8" s="193" customFormat="1" ht="88.35" customHeight="1" x14ac:dyDescent="0.45">
      <c r="A7" s="194" t="s">
        <v>401</v>
      </c>
      <c r="B7" s="194"/>
      <c r="C7" s="194"/>
      <c r="D7" s="194"/>
      <c r="E7" s="194"/>
      <c r="F7" s="194"/>
      <c r="G7" s="194"/>
      <c r="H7" s="194"/>
    </row>
    <row r="8" spans="1:8" s="193" customFormat="1" ht="88.35" customHeight="1" x14ac:dyDescent="0.45">
      <c r="A8" s="194" t="s">
        <v>402</v>
      </c>
      <c r="B8" s="194"/>
      <c r="C8" s="194"/>
      <c r="D8" s="194"/>
      <c r="E8" s="194"/>
      <c r="F8" s="194"/>
      <c r="G8" s="194"/>
      <c r="H8" s="194"/>
    </row>
    <row r="9" spans="1:8" s="193" customFormat="1" ht="70.349999999999994" customHeight="1" x14ac:dyDescent="0.45">
      <c r="A9" s="194" t="s">
        <v>447</v>
      </c>
      <c r="B9" s="194"/>
      <c r="C9" s="194"/>
      <c r="D9" s="194"/>
      <c r="E9" s="194"/>
      <c r="F9" s="194"/>
      <c r="G9" s="194"/>
      <c r="H9" s="194"/>
    </row>
    <row r="10" spans="1:8" s="193" customFormat="1" ht="53.1" customHeight="1" x14ac:dyDescent="0.45">
      <c r="A10" s="194" t="s">
        <v>403</v>
      </c>
      <c r="B10" s="194"/>
      <c r="C10" s="194"/>
      <c r="D10" s="194"/>
      <c r="E10" s="194"/>
      <c r="F10" s="194"/>
      <c r="G10" s="194"/>
      <c r="H10" s="194"/>
    </row>
    <row r="11" spans="1:8" s="193" customFormat="1" ht="122.7" customHeight="1" x14ac:dyDescent="0.45">
      <c r="A11" s="194" t="s">
        <v>446</v>
      </c>
      <c r="B11" s="194"/>
      <c r="C11" s="194"/>
      <c r="D11" s="194"/>
      <c r="E11" s="194"/>
      <c r="F11" s="194"/>
      <c r="G11" s="194"/>
      <c r="H11" s="194"/>
    </row>
    <row r="12" spans="1:8" s="193" customFormat="1" ht="35.1" customHeight="1" x14ac:dyDescent="0.45">
      <c r="A12" s="194" t="s">
        <v>404</v>
      </c>
      <c r="B12" s="194"/>
      <c r="C12" s="194"/>
      <c r="D12" s="194"/>
      <c r="E12" s="194"/>
      <c r="F12" s="194"/>
      <c r="G12" s="194"/>
      <c r="H12" s="194"/>
    </row>
    <row r="13" spans="1:8" s="193" customFormat="1" ht="97.35" customHeight="1" x14ac:dyDescent="0.45">
      <c r="A13" s="194" t="s">
        <v>405</v>
      </c>
      <c r="B13" s="194"/>
      <c r="C13" s="194"/>
      <c r="D13" s="194"/>
      <c r="E13" s="194"/>
      <c r="F13" s="194"/>
      <c r="G13" s="194"/>
      <c r="H13" s="194"/>
    </row>
    <row r="14" spans="1:8" s="193" customFormat="1" ht="97.35" customHeight="1" x14ac:dyDescent="0.45">
      <c r="A14" s="194" t="s">
        <v>406</v>
      </c>
      <c r="B14" s="194"/>
      <c r="C14" s="194"/>
      <c r="D14" s="194"/>
      <c r="E14" s="194"/>
      <c r="F14" s="194"/>
      <c r="G14" s="194"/>
      <c r="H14" s="194"/>
    </row>
    <row r="15" spans="1:8" s="193" customFormat="1" ht="20.100000000000001" customHeight="1" x14ac:dyDescent="0.45">
      <c r="A15" s="194" t="s">
        <v>407</v>
      </c>
      <c r="B15" s="194"/>
      <c r="C15" s="194"/>
      <c r="D15" s="194"/>
      <c r="E15" s="194"/>
      <c r="F15" s="194"/>
      <c r="G15" s="194"/>
      <c r="H15" s="194"/>
    </row>
    <row r="16" spans="1:8" x14ac:dyDescent="0.45">
      <c r="A16" s="150"/>
      <c r="B16" s="150"/>
      <c r="C16" s="150"/>
      <c r="D16" s="150"/>
      <c r="E16" s="150"/>
      <c r="F16" s="150"/>
      <c r="G16" s="150"/>
      <c r="H16" s="150"/>
    </row>
    <row r="17" spans="1:8" x14ac:dyDescent="0.45">
      <c r="A17" s="150"/>
      <c r="B17" s="150"/>
      <c r="C17" s="150"/>
      <c r="D17" s="150"/>
      <c r="E17" s="150"/>
      <c r="F17" s="150"/>
      <c r="G17" s="150"/>
      <c r="H17" s="150"/>
    </row>
    <row r="18" spans="1:8" x14ac:dyDescent="0.45">
      <c r="A18" s="150"/>
      <c r="B18" s="150"/>
      <c r="C18" s="150"/>
      <c r="D18" s="150"/>
      <c r="E18" s="150"/>
      <c r="F18" s="150"/>
      <c r="G18" s="150"/>
      <c r="H18" s="150"/>
    </row>
    <row r="19" spans="1:8" x14ac:dyDescent="0.45">
      <c r="A19" s="150"/>
      <c r="B19" s="150"/>
      <c r="C19" s="150"/>
      <c r="D19" s="150"/>
      <c r="E19" s="150"/>
      <c r="F19" s="150"/>
      <c r="G19" s="150"/>
      <c r="H19" s="150"/>
    </row>
    <row r="20" spans="1:8" x14ac:dyDescent="0.45">
      <c r="A20" s="150"/>
      <c r="B20" s="150"/>
      <c r="C20" s="150"/>
      <c r="D20" s="150"/>
      <c r="E20" s="150"/>
      <c r="F20" s="150"/>
      <c r="G20" s="150"/>
      <c r="H20" s="150"/>
    </row>
  </sheetData>
  <sheetProtection algorithmName="SHA-512" hashValue="WrNoXfP9ejU8c0VerYwVQURmHlE4G9xWXK1Hte9JjxW9u/qKoevlWRbzClYIQACNThO+n1ML+DU9X/tJuXQTRA==" saltValue="HIa9TuLFwmqfiD5N6OkYOg==" spinCount="100000" sheet="1" objects="1" scenarios="1"/>
  <mergeCells count="20">
    <mergeCell ref="A10:H10"/>
    <mergeCell ref="A11:H11"/>
    <mergeCell ref="A19:H19"/>
    <mergeCell ref="A20:H20"/>
    <mergeCell ref="A13:H13"/>
    <mergeCell ref="A14:H14"/>
    <mergeCell ref="A15:H15"/>
    <mergeCell ref="A16:H16"/>
    <mergeCell ref="A17:H17"/>
    <mergeCell ref="A18:H18"/>
    <mergeCell ref="A12:H12"/>
    <mergeCell ref="A1:H1"/>
    <mergeCell ref="A2:H2"/>
    <mergeCell ref="A3:H3"/>
    <mergeCell ref="A4:H4"/>
    <mergeCell ref="A5:H5"/>
    <mergeCell ref="A6:H6"/>
    <mergeCell ref="A7:H7"/>
    <mergeCell ref="A8:H8"/>
    <mergeCell ref="A9:H9"/>
  </mergeCells>
  <pageMargins left="0.78740157499999996" right="0.78740157499999996" top="0.984251969" bottom="0.984251969" header="0.4921259845" footer="0.4921259845"/>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5"/>
  <dimension ref="A1:G19"/>
  <sheetViews>
    <sheetView tabSelected="1" workbookViewId="0">
      <selection activeCell="B2" sqref="B2"/>
    </sheetView>
  </sheetViews>
  <sheetFormatPr baseColWidth="10" defaultColWidth="11.41015625" defaultRowHeight="14" x14ac:dyDescent="0.45"/>
  <cols>
    <col min="1" max="1" width="25.1171875" style="51" bestFit="1" customWidth="1"/>
    <col min="2" max="2" width="39" style="51" customWidth="1"/>
    <col min="3" max="16384" width="11.41015625" style="51"/>
  </cols>
  <sheetData>
    <row r="1" spans="1:7" ht="20.100000000000001" customHeight="1" x14ac:dyDescent="0.45">
      <c r="A1" s="50" t="s">
        <v>100</v>
      </c>
      <c r="C1" s="52" t="s">
        <v>101</v>
      </c>
    </row>
    <row r="2" spans="1:7" ht="20.100000000000001" customHeight="1" x14ac:dyDescent="0.45">
      <c r="A2" s="51" t="s">
        <v>102</v>
      </c>
      <c r="B2" s="53"/>
      <c r="C2" s="51" t="s">
        <v>102</v>
      </c>
    </row>
    <row r="3" spans="1:7" ht="20.100000000000001" customHeight="1" x14ac:dyDescent="0.45">
      <c r="A3" s="51" t="s">
        <v>103</v>
      </c>
      <c r="B3" s="75"/>
      <c r="C3" s="51" t="s">
        <v>104</v>
      </c>
    </row>
    <row r="4" spans="1:7" ht="20.100000000000001" customHeight="1" x14ac:dyDescent="0.45">
      <c r="A4" s="51" t="s">
        <v>105</v>
      </c>
      <c r="B4" s="53"/>
      <c r="C4" s="51" t="s">
        <v>106</v>
      </c>
    </row>
    <row r="5" spans="1:7" ht="20.100000000000001" customHeight="1" x14ac:dyDescent="0.45"/>
    <row r="6" spans="1:7" ht="45.2" customHeight="1" x14ac:dyDescent="0.45">
      <c r="A6" s="154" t="s">
        <v>425</v>
      </c>
      <c r="B6" s="155"/>
      <c r="C6" s="155"/>
      <c r="D6" s="155"/>
      <c r="E6" s="155"/>
      <c r="F6" s="155"/>
      <c r="G6" s="155"/>
    </row>
    <row r="7" spans="1:7" ht="15.2" customHeight="1" x14ac:dyDescent="0.45">
      <c r="A7" s="140"/>
      <c r="B7" s="140"/>
      <c r="C7" s="140"/>
      <c r="D7" s="140"/>
      <c r="E7" s="140"/>
      <c r="F7" s="140"/>
      <c r="G7" s="140"/>
    </row>
    <row r="8" spans="1:7" ht="45.2" customHeight="1" x14ac:dyDescent="0.45">
      <c r="A8" s="154" t="s">
        <v>426</v>
      </c>
      <c r="B8" s="155"/>
      <c r="C8" s="155"/>
      <c r="D8" s="155"/>
      <c r="E8" s="155"/>
      <c r="F8" s="155"/>
      <c r="G8" s="155"/>
    </row>
    <row r="9" spans="1:7" ht="20.100000000000001" customHeight="1" x14ac:dyDescent="0.45">
      <c r="A9" s="54"/>
    </row>
    <row r="10" spans="1:7" ht="45.2" customHeight="1" x14ac:dyDescent="0.45">
      <c r="A10" s="151" t="s">
        <v>427</v>
      </c>
      <c r="B10" s="151"/>
      <c r="C10" s="151"/>
      <c r="D10" s="151"/>
      <c r="E10" s="151"/>
      <c r="F10" s="151"/>
      <c r="G10" s="151"/>
    </row>
    <row r="11" spans="1:7" ht="45.2" customHeight="1" x14ac:dyDescent="0.45">
      <c r="A11" s="151" t="s">
        <v>428</v>
      </c>
      <c r="B11" s="152"/>
      <c r="C11" s="152"/>
      <c r="D11" s="152"/>
      <c r="E11" s="152"/>
      <c r="F11" s="152"/>
      <c r="G11" s="152"/>
    </row>
    <row r="12" spans="1:7" ht="45.2" customHeight="1" x14ac:dyDescent="0.45">
      <c r="A12" s="151" t="s">
        <v>235</v>
      </c>
      <c r="B12" s="151"/>
      <c r="C12" s="152" t="s">
        <v>236</v>
      </c>
      <c r="D12" s="152"/>
      <c r="E12" s="152"/>
      <c r="F12" s="152"/>
      <c r="G12" s="141"/>
    </row>
    <row r="13" spans="1:7" ht="45.2" customHeight="1" x14ac:dyDescent="0.45">
      <c r="A13" s="72"/>
      <c r="B13" s="72"/>
      <c r="C13" s="73"/>
      <c r="D13" s="73"/>
      <c r="E13" s="73"/>
      <c r="F13" s="73"/>
      <c r="G13" s="73"/>
    </row>
    <row r="15" spans="1:7" x14ac:dyDescent="0.45">
      <c r="A15" s="51" t="s">
        <v>140</v>
      </c>
      <c r="B15" s="75"/>
      <c r="C15" s="153" t="s">
        <v>157</v>
      </c>
      <c r="D15" s="153"/>
      <c r="E15" s="153"/>
    </row>
    <row r="16" spans="1:7" x14ac:dyDescent="0.45">
      <c r="A16" s="51" t="s">
        <v>141</v>
      </c>
      <c r="B16" s="54" t="str">
        <f>IF(ISBLANK(B15),"",IF(B3=B15,"Kontrolle erfolgreich - check ok","FEHLER - ERROR"))</f>
        <v/>
      </c>
      <c r="C16" s="51" t="s">
        <v>158</v>
      </c>
    </row>
    <row r="17" spans="2:2" x14ac:dyDescent="0.45">
      <c r="B17" s="54" t="str">
        <f>IF(ISBLANK(B15),"",IF(ISERROR(FIND("@",B15,1)),"keine gültige eMail-Adresse",IF((VALUE(FIND("@",B15,1))&gt;1),"","keine gültige eMail-Adresse!")))</f>
        <v/>
      </c>
    </row>
    <row r="18" spans="2:2" x14ac:dyDescent="0.45">
      <c r="B18" s="54" t="str">
        <f>IF(ISBLANK(B15),"",IF(ISERROR(FIND("@",B15,1)),"no valid eMail-adress",IF((VALUE(FIND("@",B15,1))&gt;1),"","no valid eMail-address!")))</f>
        <v/>
      </c>
    </row>
    <row r="19" spans="2:2" x14ac:dyDescent="0.45">
      <c r="B19" s="51" t="str">
        <f>IF(ISBLANK(B15),"",IF(ISERROR(FIND("; ",B15,1)),"",IF((VALUE(FIND("; ",B15,1))&gt;8),"","Achtung - die zweite eMail-Adresse wurde nicht korrekt eingegeben")))</f>
        <v/>
      </c>
    </row>
  </sheetData>
  <sheetProtection algorithmName="SHA-512" hashValue="bTdcKXqv/5FuktOEjGnyNaERqFqoz86PYe16tZzOh/dYR0UIaWZ8ODMjxegeQtMF37jDpZuJsh6EWmfWkFgOQg==" saltValue="m4KUtIghHLd7Ig8g13TxEg==" spinCount="100000" sheet="1" objects="1" scenarios="1"/>
  <mergeCells count="7">
    <mergeCell ref="A12:B12"/>
    <mergeCell ref="C12:F12"/>
    <mergeCell ref="C15:E15"/>
    <mergeCell ref="A6:G6"/>
    <mergeCell ref="A8:G8"/>
    <mergeCell ref="A10:G10"/>
    <mergeCell ref="A11:G11"/>
  </mergeCells>
  <phoneticPr fontId="0" type="noConversion"/>
  <pageMargins left="0.78740157499999996" right="0.78740157499999996" top="0.984251969" bottom="0.984251969" header="0.4921259845" footer="0.4921259845"/>
  <pageSetup paperSize="9"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1"/>
  <dimension ref="A1:G33"/>
  <sheetViews>
    <sheetView workbookViewId="0">
      <selection activeCell="H17" sqref="H17"/>
    </sheetView>
  </sheetViews>
  <sheetFormatPr baseColWidth="10" defaultRowHeight="14" x14ac:dyDescent="0.45"/>
  <cols>
    <col min="1" max="1" width="39.41015625" bestFit="1" customWidth="1"/>
    <col min="2" max="2" width="33.1171875" bestFit="1" customWidth="1"/>
  </cols>
  <sheetData>
    <row r="1" spans="1:7" x14ac:dyDescent="0.45">
      <c r="A1" t="s">
        <v>10</v>
      </c>
      <c r="B1" s="3" t="str">
        <f>IF(ISNUMBER(VALUE(Ergebnisse!G1)),IF(VALUE(Ergebnisse!G1)&gt;0,VALUE(Ergebnisse!G1),""),"")</f>
        <v/>
      </c>
      <c r="D1" t="s">
        <v>17</v>
      </c>
    </row>
    <row r="2" spans="1:7" x14ac:dyDescent="0.45">
      <c r="A2" t="s">
        <v>2</v>
      </c>
      <c r="B2" s="3" t="str">
        <f>IF(ISNUMBER(VALUE(Ergebnisse!G2)),IF(VALUE(Ergebnisse!G2)&gt;0,VALUE(Ergebnisse!G2),""),"")</f>
        <v/>
      </c>
    </row>
    <row r="3" spans="1:7" x14ac:dyDescent="0.45">
      <c r="A3" t="s">
        <v>11</v>
      </c>
      <c r="B3" s="65" t="s">
        <v>148</v>
      </c>
      <c r="D3" t="s">
        <v>16</v>
      </c>
    </row>
    <row r="4" spans="1:7" x14ac:dyDescent="0.45">
      <c r="A4" t="s">
        <v>12</v>
      </c>
      <c r="B4" s="3">
        <f>YEAR(Ergebnisse!E5)</f>
        <v>2023</v>
      </c>
      <c r="D4" s="5">
        <v>2</v>
      </c>
    </row>
    <row r="5" spans="1:7" x14ac:dyDescent="0.45">
      <c r="A5" t="s">
        <v>13</v>
      </c>
      <c r="B5" s="3" t="str">
        <f>D8</f>
        <v>N</v>
      </c>
      <c r="D5" t="str">
        <f>IF(D4=2,"N","J")</f>
        <v>N</v>
      </c>
      <c r="F5">
        <v>1</v>
      </c>
      <c r="G5" t="s">
        <v>166</v>
      </c>
    </row>
    <row r="6" spans="1:7" x14ac:dyDescent="0.45">
      <c r="A6" t="s">
        <v>50</v>
      </c>
      <c r="B6" s="3">
        <f>Ergebnisse!G3</f>
        <v>1</v>
      </c>
      <c r="F6">
        <v>2</v>
      </c>
      <c r="G6" t="s">
        <v>167</v>
      </c>
    </row>
    <row r="7" spans="1:7" x14ac:dyDescent="0.45">
      <c r="A7" t="s">
        <v>98</v>
      </c>
      <c r="B7" s="49">
        <f>Ergebnisse!E5</f>
        <v>45039</v>
      </c>
    </row>
    <row r="8" spans="1:7" x14ac:dyDescent="0.45">
      <c r="A8" t="s">
        <v>14</v>
      </c>
      <c r="B8" s="3">
        <v>21</v>
      </c>
      <c r="D8" t="str">
        <f>LEFT(D5,1)</f>
        <v>N</v>
      </c>
    </row>
    <row r="9" spans="1:7" x14ac:dyDescent="0.45">
      <c r="A9" t="s">
        <v>15</v>
      </c>
      <c r="B9" s="3">
        <v>2</v>
      </c>
    </row>
    <row r="10" spans="1:7" x14ac:dyDescent="0.45">
      <c r="A10" t="s">
        <v>420</v>
      </c>
      <c r="B10" s="65">
        <f>Kontakt!B2</f>
        <v>0</v>
      </c>
    </row>
    <row r="11" spans="1:7" x14ac:dyDescent="0.45">
      <c r="A11" t="s">
        <v>421</v>
      </c>
      <c r="B11" s="3">
        <f>IF(Kontakt!B3=Kontakt!B15,Kontakt!B3,0)</f>
        <v>0</v>
      </c>
    </row>
    <row r="12" spans="1:7" x14ac:dyDescent="0.45">
      <c r="A12" s="139" t="s">
        <v>422</v>
      </c>
      <c r="B12" s="3">
        <v>1</v>
      </c>
    </row>
    <row r="13" spans="1:7" x14ac:dyDescent="0.45">
      <c r="A13" t="s">
        <v>19</v>
      </c>
      <c r="B13" s="2" t="str">
        <f>Ergebnisse!A17</f>
        <v>Lösliche Trockenmasse (°Brix)</v>
      </c>
      <c r="C13" s="2" t="str">
        <f>Ergebnisse!B17</f>
        <v>g/100 g</v>
      </c>
    </row>
    <row r="14" spans="1:7" x14ac:dyDescent="0.45">
      <c r="A14" t="s">
        <v>20</v>
      </c>
      <c r="B14" s="2" t="str">
        <f>Ergebnisse!A18</f>
        <v>Relative Dichte 20°/20° C</v>
      </c>
      <c r="C14" s="2" t="str">
        <f>Ergebnisse!B18</f>
        <v>ohne</v>
      </c>
    </row>
    <row r="15" spans="1:7" x14ac:dyDescent="0.45">
      <c r="A15" t="s">
        <v>21</v>
      </c>
      <c r="B15" s="2" t="str">
        <f>Ergebnisse!A19</f>
        <v>pH-Wert</v>
      </c>
      <c r="C15" s="2" t="str">
        <f>Ergebnisse!B19</f>
        <v>ohne</v>
      </c>
    </row>
    <row r="16" spans="1:7" x14ac:dyDescent="0.45">
      <c r="A16" t="s">
        <v>27</v>
      </c>
      <c r="B16" s="2" t="str">
        <f>Ergebnisse!A20</f>
        <v>Titrierbare Gesamtsäure
(bis pH 8,1, als Citronensäure wasserfrei)</v>
      </c>
      <c r="C16" s="2" t="str">
        <f>Ergebnisse!B20</f>
        <v>g/L</v>
      </c>
    </row>
    <row r="17" spans="1:3" x14ac:dyDescent="0.45">
      <c r="A17" t="s">
        <v>28</v>
      </c>
      <c r="B17" s="2" t="str">
        <f>Ergebnisse!A21</f>
        <v>Glucose, wasserfrei</v>
      </c>
      <c r="C17" s="2" t="str">
        <f>Ergebnisse!B21</f>
        <v>g/L</v>
      </c>
    </row>
    <row r="18" spans="1:3" x14ac:dyDescent="0.45">
      <c r="A18" t="s">
        <v>29</v>
      </c>
      <c r="B18" s="2" t="str">
        <f>Ergebnisse!A22</f>
        <v>Fructose, wasserfrei</v>
      </c>
      <c r="C18" s="2" t="str">
        <f>Ergebnisse!B22</f>
        <v>g/L</v>
      </c>
    </row>
    <row r="19" spans="1:3" x14ac:dyDescent="0.45">
      <c r="A19" t="s">
        <v>30</v>
      </c>
      <c r="B19" s="2" t="str">
        <f>Ergebnisse!A23</f>
        <v>Saccharose, wasserfrei</v>
      </c>
      <c r="C19" s="2" t="str">
        <f>Ergebnisse!B23</f>
        <v>g/L</v>
      </c>
    </row>
    <row r="20" spans="1:3" x14ac:dyDescent="0.45">
      <c r="A20" t="s">
        <v>31</v>
      </c>
      <c r="B20" s="2" t="str">
        <f>Ergebnisse!A24</f>
        <v>Asche</v>
      </c>
      <c r="C20" s="2" t="str">
        <f>Ergebnisse!B24</f>
        <v>g/L</v>
      </c>
    </row>
    <row r="21" spans="1:3" x14ac:dyDescent="0.45">
      <c r="A21" t="s">
        <v>38</v>
      </c>
      <c r="B21" s="2" t="str">
        <f>Ergebnisse!A25</f>
        <v>Natrium</v>
      </c>
      <c r="C21" s="2" t="str">
        <f>Ergebnisse!B25</f>
        <v>mg/L</v>
      </c>
    </row>
    <row r="22" spans="1:3" x14ac:dyDescent="0.45">
      <c r="A22" t="s">
        <v>58</v>
      </c>
      <c r="B22" s="2" t="str">
        <f>Ergebnisse!A26</f>
        <v>Kalium</v>
      </c>
      <c r="C22" s="2" t="str">
        <f>Ergebnisse!B26</f>
        <v>mg/L</v>
      </c>
    </row>
    <row r="23" spans="1:3" x14ac:dyDescent="0.45">
      <c r="A23" t="s">
        <v>59</v>
      </c>
      <c r="B23" s="2" t="str">
        <f>Ergebnisse!A27</f>
        <v>Calcium</v>
      </c>
      <c r="C23" s="2" t="str">
        <f>Ergebnisse!B27</f>
        <v>mg/L</v>
      </c>
    </row>
    <row r="24" spans="1:3" x14ac:dyDescent="0.45">
      <c r="A24" t="s">
        <v>176</v>
      </c>
      <c r="B24" s="2" t="str">
        <f>Ergebnisse!A28</f>
        <v>Magnesium</v>
      </c>
      <c r="C24" s="2" t="str">
        <f>Ergebnisse!B28</f>
        <v>mg/L</v>
      </c>
    </row>
    <row r="25" spans="1:3" x14ac:dyDescent="0.45">
      <c r="A25" t="s">
        <v>267</v>
      </c>
      <c r="B25" s="2" t="str">
        <f>Ergebnisse!A29</f>
        <v>Phosphat, berechnet als PO4</v>
      </c>
      <c r="C25" s="2" t="str">
        <f>Ergebnisse!B29</f>
        <v>mg/L</v>
      </c>
    </row>
    <row r="26" spans="1:3" x14ac:dyDescent="0.45">
      <c r="A26" t="s">
        <v>268</v>
      </c>
      <c r="B26" s="2" t="str">
        <f>Ergebnisse!A30</f>
        <v>L-Äpfelsäure</v>
      </c>
      <c r="C26" s="2" t="str">
        <f>Ergebnisse!B30</f>
        <v>g/L</v>
      </c>
    </row>
    <row r="27" spans="1:3" x14ac:dyDescent="0.45">
      <c r="A27" t="s">
        <v>269</v>
      </c>
      <c r="B27" s="2" t="str">
        <f>Ergebnisse!A31</f>
        <v>Citronensäure, wasserfrei</v>
      </c>
      <c r="C27" s="2" t="str">
        <f>Ergebnisse!B31</f>
        <v>g/L</v>
      </c>
    </row>
    <row r="28" spans="1:3" x14ac:dyDescent="0.45">
      <c r="A28" t="s">
        <v>292</v>
      </c>
      <c r="B28" s="2" t="str">
        <f>Ergebnisse!A32</f>
        <v>Iso-Citronensäure</v>
      </c>
      <c r="C28" s="2" t="str">
        <f>Ergebnisse!B32</f>
        <v>g/L</v>
      </c>
    </row>
    <row r="29" spans="1:3" x14ac:dyDescent="0.45">
      <c r="A29" t="s">
        <v>303</v>
      </c>
      <c r="B29" s="2" t="str">
        <f>Ergebnisse!A33</f>
        <v>L-Ascorbinsäure</v>
      </c>
      <c r="C29" s="2" t="str">
        <f>Ergebnisse!B33</f>
        <v>mg/L</v>
      </c>
    </row>
    <row r="30" spans="1:3" x14ac:dyDescent="0.45">
      <c r="A30" t="s">
        <v>304</v>
      </c>
      <c r="B30" s="2" t="str">
        <f>Ergebnisse!A34</f>
        <v>Prolin</v>
      </c>
      <c r="C30" s="2" t="str">
        <f>Ergebnisse!B34</f>
        <v>mg/L</v>
      </c>
    </row>
    <row r="31" spans="1:3" x14ac:dyDescent="0.45">
      <c r="A31" t="s">
        <v>305</v>
      </c>
      <c r="B31" s="2" t="str">
        <f>Ergebnisse!A35</f>
        <v>Formolzahl</v>
      </c>
      <c r="C31" s="2" t="str">
        <f>Ergebnisse!B35</f>
        <v>ml 0,1 n NaOH  /100 mL</v>
      </c>
    </row>
    <row r="32" spans="1:3" x14ac:dyDescent="0.45">
      <c r="A32" t="s">
        <v>423</v>
      </c>
      <c r="B32" s="2" t="str">
        <f>Ergebnisse!A36</f>
        <v>Ethanol</v>
      </c>
      <c r="C32" s="2" t="str">
        <f>Ergebnisse!B36</f>
        <v>mg/L</v>
      </c>
    </row>
    <row r="33" spans="1:3" x14ac:dyDescent="0.45">
      <c r="A33" t="s">
        <v>439</v>
      </c>
      <c r="B33" s="2" t="str">
        <f>Ergebnisse!A37</f>
        <v>Hesperidin</v>
      </c>
      <c r="C33" s="2" t="str">
        <f>Ergebnisse!B37</f>
        <v>mg/L</v>
      </c>
    </row>
  </sheetData>
  <sheetProtection algorithmName="SHA-512" hashValue="BQkilnJ2xCX4vg7Tc+EKcHNX8xx4MgKP81kRPL2VM0DA0zvVeNN8WpBC0nmJ8ZKHFy0h3q9+ZMxthY2zVNncfw==" saltValue="DzsLJC5KeGJXypHdRWoayg==" spinCount="100000" sheet="1" objects="1" scenarios="1"/>
  <phoneticPr fontId="0" type="noConversion"/>
  <pageMargins left="0.78740157499999996" right="0.78740157499999996" top="0.984251969" bottom="0.984251969" header="0.4921259845" footer="0.4921259845"/>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4"/>
  <dimension ref="A1:J82"/>
  <sheetViews>
    <sheetView workbookViewId="0">
      <selection activeCell="E6" sqref="E6"/>
    </sheetView>
  </sheetViews>
  <sheetFormatPr baseColWidth="10" defaultColWidth="11.41015625" defaultRowHeight="14" x14ac:dyDescent="0.45"/>
  <cols>
    <col min="1" max="1" width="36.87890625" style="10" customWidth="1"/>
    <col min="2" max="2" width="11.41015625" style="10"/>
    <col min="3" max="3" width="13" style="10" customWidth="1"/>
    <col min="4" max="5" width="14.52734375" style="10" customWidth="1"/>
    <col min="6" max="6" width="15.52734375" style="10" customWidth="1"/>
    <col min="7" max="7" width="12.52734375" style="10" customWidth="1"/>
    <col min="8" max="8" width="7.52734375" style="10" customWidth="1"/>
    <col min="9" max="9" width="9.1171875" style="10" bestFit="1" customWidth="1"/>
    <col min="10" max="10" width="11.52734375" style="10" customWidth="1"/>
    <col min="11" max="16384" width="11.41015625" style="10"/>
  </cols>
  <sheetData>
    <row r="1" spans="1:8" ht="21.95" customHeight="1" x14ac:dyDescent="0.65">
      <c r="A1" s="6" t="s">
        <v>110</v>
      </c>
      <c r="B1" s="7"/>
      <c r="E1" s="8" t="s">
        <v>107</v>
      </c>
      <c r="F1" s="9"/>
      <c r="G1" s="137" t="s">
        <v>419</v>
      </c>
    </row>
    <row r="2" spans="1:8" ht="21.95" customHeight="1" x14ac:dyDescent="0.65">
      <c r="A2" s="6" t="s">
        <v>247</v>
      </c>
      <c r="B2" s="7"/>
      <c r="E2" s="8" t="s">
        <v>108</v>
      </c>
      <c r="F2" s="9"/>
      <c r="G2" s="137" t="s">
        <v>419</v>
      </c>
    </row>
    <row r="3" spans="1:8" ht="21.95" customHeight="1" x14ac:dyDescent="0.65">
      <c r="A3" s="6"/>
      <c r="B3" s="7"/>
      <c r="E3" s="162" t="s">
        <v>109</v>
      </c>
      <c r="F3" s="162"/>
      <c r="G3" s="55">
        <v>1</v>
      </c>
    </row>
    <row r="4" spans="1:8" ht="21.95" customHeight="1" x14ac:dyDescent="0.55000000000000004">
      <c r="A4" s="8" t="s">
        <v>8</v>
      </c>
      <c r="B4" s="166" t="s">
        <v>3</v>
      </c>
      <c r="C4" s="166"/>
      <c r="E4" s="39" t="s">
        <v>55</v>
      </c>
      <c r="F4" s="59" t="str">
        <f>IF(OR(ISBLANK(G1),G1="?"),"",IF(ISNUMBER(VALUE(G1)),"","Bitte nur Ziffern eingeben (numbers only)"))</f>
        <v/>
      </c>
      <c r="G4" s="103" t="s">
        <v>418</v>
      </c>
      <c r="H4" s="11"/>
    </row>
    <row r="5" spans="1:8" ht="21.95" customHeight="1" x14ac:dyDescent="0.55000000000000004">
      <c r="A5" s="11" t="s">
        <v>111</v>
      </c>
      <c r="E5" s="13">
        <v>45039</v>
      </c>
      <c r="F5" s="59" t="str">
        <f>IF(OR(ISBLANK(G2),G2="?"),"",IF(ISNUMBER(VALUE(G2)),"","Bitte nur Ziffern eingeben (numbers only)"))</f>
        <v/>
      </c>
      <c r="G5" s="9"/>
      <c r="H5" s="11"/>
    </row>
    <row r="6" spans="1:8" ht="12.45" customHeight="1" x14ac:dyDescent="0.45"/>
    <row r="7" spans="1:8" s="14" customFormat="1" ht="39.950000000000003" customHeight="1" x14ac:dyDescent="0.45">
      <c r="A7" s="163" t="s">
        <v>142</v>
      </c>
      <c r="B7" s="163"/>
      <c r="C7" s="163"/>
      <c r="D7" s="163"/>
      <c r="E7" s="163"/>
      <c r="F7" s="163"/>
      <c r="G7" s="163"/>
    </row>
    <row r="8" spans="1:8" s="14" customFormat="1" ht="39.950000000000003" customHeight="1" x14ac:dyDescent="0.45">
      <c r="A8" s="163" t="s">
        <v>198</v>
      </c>
      <c r="B8" s="163"/>
      <c r="C8" s="163"/>
      <c r="D8" s="163"/>
      <c r="E8" s="163"/>
      <c r="F8" s="163"/>
      <c r="G8" s="163"/>
    </row>
    <row r="9" spans="1:8" s="14" customFormat="1" ht="39.950000000000003" customHeight="1" x14ac:dyDescent="0.45">
      <c r="A9" s="164" t="s">
        <v>159</v>
      </c>
      <c r="B9" s="165"/>
      <c r="C9" s="165"/>
      <c r="D9" s="165"/>
      <c r="E9" s="165"/>
      <c r="F9" s="165"/>
      <c r="G9" s="165"/>
    </row>
    <row r="10" spans="1:8" s="14" customFormat="1" ht="39.950000000000003" customHeight="1" x14ac:dyDescent="0.45">
      <c r="A10" s="164" t="s">
        <v>152</v>
      </c>
      <c r="B10" s="165"/>
      <c r="C10" s="165"/>
      <c r="D10" s="165"/>
      <c r="E10" s="165"/>
      <c r="F10" s="165"/>
      <c r="G10" s="165"/>
    </row>
    <row r="11" spans="1:8" s="14" customFormat="1" ht="39.950000000000003" customHeight="1" x14ac:dyDescent="0.45">
      <c r="A11" s="164" t="s">
        <v>143</v>
      </c>
      <c r="B11" s="165"/>
      <c r="C11" s="165"/>
      <c r="D11" s="165"/>
      <c r="E11" s="165"/>
      <c r="F11" s="165"/>
      <c r="G11" s="165"/>
    </row>
    <row r="12" spans="1:8" s="14" customFormat="1" ht="39.950000000000003" customHeight="1" x14ac:dyDescent="0.45">
      <c r="A12" s="164" t="s">
        <v>144</v>
      </c>
      <c r="B12" s="165"/>
      <c r="C12" s="165"/>
      <c r="D12" s="165"/>
      <c r="E12" s="165"/>
      <c r="F12" s="165"/>
      <c r="G12" s="165"/>
    </row>
    <row r="13" spans="1:8" s="64" customFormat="1" ht="20.100000000000001" customHeight="1" x14ac:dyDescent="0.45">
      <c r="A13" s="167" t="str">
        <f>IF(OR(OR(G1="?",ISBLANK(G1)),OR(G2="?",ISBLANK(G2))),"Die Tabelle ist so nicht versandfertig. Es fehlen noch Eingaben bei Kunden-Nr. und/oder Postleitzahl.","Wichtig: Sind Ihre Eingaben bei Kunden-Nr. und Postleitzahl korrekt?")</f>
        <v>Die Tabelle ist so nicht versandfertig. Es fehlen noch Eingaben bei Kunden-Nr. und/oder Postleitzahl.</v>
      </c>
      <c r="B13" s="167"/>
      <c r="C13" s="167"/>
      <c r="D13" s="167"/>
      <c r="E13" s="167"/>
      <c r="F13" s="167"/>
      <c r="G13" s="167"/>
    </row>
    <row r="14" spans="1:8" s="14" customFormat="1" ht="20.100000000000001" customHeight="1" x14ac:dyDescent="0.45">
      <c r="A14" s="167" t="str">
        <f>IF(OR(OR(G1="?",ISBLANK(G1)),OR(G2="?",ISBLANK(G2))),"Nur wenn diese beiden Felder korrekt ausgefüllt sind, kann der Absender dieser Tabelle identifiziert werden.","")</f>
        <v>Nur wenn diese beiden Felder korrekt ausgefüllt sind, kann der Absender dieser Tabelle identifiziert werden.</v>
      </c>
      <c r="B14" s="167"/>
      <c r="C14" s="167"/>
      <c r="D14" s="167"/>
      <c r="E14" s="167"/>
      <c r="F14" s="167"/>
      <c r="G14" s="167"/>
    </row>
    <row r="15" spans="1:8" s="14" customFormat="1" ht="39.950000000000003" customHeight="1" x14ac:dyDescent="0.45">
      <c r="A15" s="162" t="s">
        <v>168</v>
      </c>
      <c r="B15" s="162"/>
      <c r="C15" s="162"/>
      <c r="D15" s="162"/>
      <c r="E15" s="162"/>
      <c r="F15" s="162"/>
      <c r="G15" s="67"/>
    </row>
    <row r="16" spans="1:8" ht="40.200000000000003" customHeight="1" x14ac:dyDescent="0.45">
      <c r="A16" s="38" t="s">
        <v>0</v>
      </c>
      <c r="B16" s="38" t="s">
        <v>1</v>
      </c>
      <c r="C16" s="60" t="s">
        <v>112</v>
      </c>
      <c r="D16" s="60" t="s">
        <v>5</v>
      </c>
      <c r="E16" s="60" t="s">
        <v>6</v>
      </c>
      <c r="F16" s="60" t="s">
        <v>7</v>
      </c>
      <c r="G16" s="61"/>
    </row>
    <row r="17" spans="1:10" s="36" customFormat="1" ht="23" customHeight="1" x14ac:dyDescent="0.5">
      <c r="A17" s="88" t="s">
        <v>345</v>
      </c>
      <c r="B17" s="88" t="s">
        <v>346</v>
      </c>
      <c r="C17" s="89">
        <v>4</v>
      </c>
      <c r="D17" s="99"/>
      <c r="E17" s="99"/>
      <c r="F17" s="89">
        <f>LoeslichTrocken!B1</f>
        <v>16</v>
      </c>
      <c r="G17" s="89"/>
      <c r="H17" s="90">
        <f>LoeslichTrocken!C1</f>
        <v>15</v>
      </c>
      <c r="I17" s="62"/>
      <c r="J17" s="37"/>
    </row>
    <row r="18" spans="1:10" s="36" customFormat="1" ht="23" customHeight="1" x14ac:dyDescent="0.5">
      <c r="A18" s="88" t="str">
        <f>Dichte!A1</f>
        <v>Relative Dichte 20°/20° C</v>
      </c>
      <c r="B18" s="88" t="s">
        <v>40</v>
      </c>
      <c r="C18" s="89">
        <v>6</v>
      </c>
      <c r="D18" s="99"/>
      <c r="E18" s="99"/>
      <c r="F18" s="89">
        <f>Dichte!$B$1</f>
        <v>26</v>
      </c>
      <c r="G18" s="89"/>
      <c r="H18" s="90">
        <f>Dichte!$C$1</f>
        <v>25</v>
      </c>
      <c r="I18" s="62"/>
      <c r="J18" s="37"/>
    </row>
    <row r="19" spans="1:10" s="36" customFormat="1" ht="23" customHeight="1" x14ac:dyDescent="0.5">
      <c r="A19" s="88" t="str">
        <f>'pH-Wert'!A1</f>
        <v>pH-Wert</v>
      </c>
      <c r="B19" s="88" t="s">
        <v>40</v>
      </c>
      <c r="C19" s="89">
        <v>3</v>
      </c>
      <c r="D19" s="99"/>
      <c r="E19" s="99"/>
      <c r="F19" s="89">
        <f>'pH-Wert'!$B$1</f>
        <v>16</v>
      </c>
      <c r="G19" s="89"/>
      <c r="H19" s="90">
        <f>'pH-Wert'!$C$1</f>
        <v>15</v>
      </c>
      <c r="I19" s="62"/>
      <c r="J19" s="37"/>
    </row>
    <row r="20" spans="1:10" s="36" customFormat="1" ht="35.1" customHeight="1" x14ac:dyDescent="0.5">
      <c r="A20" s="88" t="s">
        <v>424</v>
      </c>
      <c r="B20" s="88" t="s">
        <v>51</v>
      </c>
      <c r="C20" s="89">
        <v>3</v>
      </c>
      <c r="D20" s="138"/>
      <c r="E20" s="99"/>
      <c r="F20" s="89">
        <f>Gesamtsäure!$B$1</f>
        <v>16</v>
      </c>
      <c r="G20" s="89"/>
      <c r="H20" s="90">
        <f>Gesamtsäure!$C$1</f>
        <v>15</v>
      </c>
      <c r="I20" s="62"/>
      <c r="J20" s="37"/>
    </row>
    <row r="21" spans="1:10" s="36" customFormat="1" ht="23" customHeight="1" x14ac:dyDescent="0.5">
      <c r="A21" s="88" t="str">
        <f>Glucose!A1</f>
        <v>Glucose, wasserfrei</v>
      </c>
      <c r="B21" s="88" t="s">
        <v>51</v>
      </c>
      <c r="C21" s="89">
        <v>4</v>
      </c>
      <c r="D21" s="99"/>
      <c r="E21" s="99"/>
      <c r="F21" s="89">
        <f>Glucose!B1</f>
        <v>42</v>
      </c>
      <c r="G21" s="89"/>
      <c r="H21" s="90">
        <f>Glucose!$C$1</f>
        <v>41</v>
      </c>
      <c r="I21" s="62"/>
      <c r="J21" s="37"/>
    </row>
    <row r="22" spans="1:10" s="36" customFormat="1" ht="23" customHeight="1" x14ac:dyDescent="0.5">
      <c r="A22" s="88" t="str">
        <f>Fructose!A1</f>
        <v>Fructose, wasserfrei</v>
      </c>
      <c r="B22" s="88" t="s">
        <v>51</v>
      </c>
      <c r="C22" s="89">
        <v>4</v>
      </c>
      <c r="D22" s="99"/>
      <c r="E22" s="99"/>
      <c r="F22" s="89">
        <f>Fructose!$B$1</f>
        <v>42</v>
      </c>
      <c r="G22" s="91"/>
      <c r="H22" s="90">
        <f>Fructose!$C$1</f>
        <v>41</v>
      </c>
      <c r="I22" s="62"/>
      <c r="J22" s="37"/>
    </row>
    <row r="23" spans="1:10" s="36" customFormat="1" ht="23" customHeight="1" x14ac:dyDescent="0.5">
      <c r="A23" s="88" t="s">
        <v>43</v>
      </c>
      <c r="B23" s="88" t="s">
        <v>51</v>
      </c>
      <c r="C23" s="89">
        <v>4</v>
      </c>
      <c r="D23" s="99"/>
      <c r="E23" s="99"/>
      <c r="F23" s="89">
        <f>Saccharose!B1</f>
        <v>42</v>
      </c>
      <c r="G23" s="91"/>
      <c r="H23" s="90">
        <f>Saccharose!C1</f>
        <v>41</v>
      </c>
      <c r="I23" s="62"/>
      <c r="J23" s="37"/>
    </row>
    <row r="24" spans="1:10" s="36" customFormat="1" ht="23" customHeight="1" x14ac:dyDescent="0.5">
      <c r="A24" s="88" t="s">
        <v>46</v>
      </c>
      <c r="B24" s="88" t="s">
        <v>51</v>
      </c>
      <c r="C24" s="89">
        <v>3</v>
      </c>
      <c r="D24" s="99"/>
      <c r="E24" s="99"/>
      <c r="F24" s="89">
        <f>Asche!B1</f>
        <v>17</v>
      </c>
      <c r="G24" s="89"/>
      <c r="H24" s="90">
        <f>Asche!C1</f>
        <v>16</v>
      </c>
      <c r="I24" s="62"/>
      <c r="J24" s="37"/>
    </row>
    <row r="25" spans="1:10" s="36" customFormat="1" ht="23" customHeight="1" x14ac:dyDescent="0.5">
      <c r="A25" s="88" t="s">
        <v>301</v>
      </c>
      <c r="B25" s="88" t="s">
        <v>52</v>
      </c>
      <c r="C25" s="89">
        <v>3</v>
      </c>
      <c r="D25" s="99"/>
      <c r="E25" s="99"/>
      <c r="F25" s="89">
        <f>Elemente!D2</f>
        <v>37</v>
      </c>
      <c r="G25" s="89"/>
      <c r="H25" s="90">
        <f>Elemente!C1</f>
        <v>36</v>
      </c>
      <c r="I25" s="62"/>
      <c r="J25" s="37"/>
    </row>
    <row r="26" spans="1:10" s="36" customFormat="1" ht="23" customHeight="1" x14ac:dyDescent="0.5">
      <c r="A26" s="88" t="s">
        <v>47</v>
      </c>
      <c r="B26" s="88" t="s">
        <v>52</v>
      </c>
      <c r="C26" s="89">
        <v>3</v>
      </c>
      <c r="D26" s="99"/>
      <c r="E26" s="99"/>
      <c r="F26" s="89">
        <f>Elemente!E2</f>
        <v>37</v>
      </c>
      <c r="G26" s="89"/>
      <c r="H26" s="90">
        <f>Elemente!C1</f>
        <v>36</v>
      </c>
      <c r="I26" s="38"/>
    </row>
    <row r="27" spans="1:10" s="36" customFormat="1" ht="23" customHeight="1" x14ac:dyDescent="0.5">
      <c r="A27" s="88" t="s">
        <v>48</v>
      </c>
      <c r="B27" s="88" t="s">
        <v>52</v>
      </c>
      <c r="C27" s="89">
        <v>3</v>
      </c>
      <c r="D27" s="99"/>
      <c r="E27" s="99"/>
      <c r="F27" s="89">
        <f>Elemente!F2</f>
        <v>37</v>
      </c>
      <c r="G27" s="89"/>
      <c r="H27" s="90">
        <f>Elemente!C1</f>
        <v>36</v>
      </c>
      <c r="I27" s="38"/>
    </row>
    <row r="28" spans="1:10" s="36" customFormat="1" ht="23" customHeight="1" x14ac:dyDescent="0.5">
      <c r="A28" s="88" t="s">
        <v>49</v>
      </c>
      <c r="B28" s="88" t="s">
        <v>52</v>
      </c>
      <c r="C28" s="89">
        <v>3</v>
      </c>
      <c r="D28" s="99"/>
      <c r="E28" s="99"/>
      <c r="F28" s="89">
        <f>Elemente!G2</f>
        <v>37</v>
      </c>
      <c r="G28" s="89"/>
      <c r="H28" s="90">
        <f>Elemente!C1</f>
        <v>36</v>
      </c>
      <c r="I28" s="38"/>
    </row>
    <row r="29" spans="1:10" s="36" customFormat="1" ht="23" customHeight="1" x14ac:dyDescent="0.5">
      <c r="A29" s="88" t="s">
        <v>306</v>
      </c>
      <c r="B29" s="88" t="s">
        <v>52</v>
      </c>
      <c r="C29" s="89">
        <v>3</v>
      </c>
      <c r="D29" s="99"/>
      <c r="E29" s="99"/>
      <c r="F29" s="89">
        <f>Phosphat!B1</f>
        <v>25</v>
      </c>
      <c r="G29" s="89"/>
      <c r="H29" s="90">
        <f>Phosphat!C1</f>
        <v>24</v>
      </c>
      <c r="I29" s="38"/>
    </row>
    <row r="30" spans="1:10" s="36" customFormat="1" ht="23" customHeight="1" x14ac:dyDescent="0.5">
      <c r="A30" s="88" t="s">
        <v>340</v>
      </c>
      <c r="B30" s="88" t="s">
        <v>51</v>
      </c>
      <c r="C30" s="89">
        <v>3</v>
      </c>
      <c r="D30" s="99"/>
      <c r="E30" s="99"/>
      <c r="F30" s="89">
        <f>Aepfelsäure!B1</f>
        <v>11</v>
      </c>
      <c r="G30" s="88"/>
      <c r="H30" s="90">
        <f>Aepfelsäure!C1</f>
        <v>10</v>
      </c>
      <c r="I30" s="38"/>
    </row>
    <row r="31" spans="1:10" ht="23" customHeight="1" x14ac:dyDescent="0.5">
      <c r="A31" s="88" t="s">
        <v>248</v>
      </c>
      <c r="B31" s="88" t="s">
        <v>51</v>
      </c>
      <c r="C31" s="89">
        <v>3</v>
      </c>
      <c r="D31" s="99"/>
      <c r="E31" s="99"/>
      <c r="F31" s="89">
        <f>Citronensäure!B1</f>
        <v>20</v>
      </c>
      <c r="G31" s="18"/>
      <c r="H31" s="90">
        <f>Citronensäure!C1</f>
        <v>19</v>
      </c>
      <c r="I31" s="14"/>
    </row>
    <row r="32" spans="1:10" ht="23" customHeight="1" x14ac:dyDescent="0.5">
      <c r="A32" s="88" t="s">
        <v>438</v>
      </c>
      <c r="B32" s="88" t="s">
        <v>51</v>
      </c>
      <c r="C32" s="89">
        <v>3</v>
      </c>
      <c r="D32" s="99"/>
      <c r="E32" s="99"/>
      <c r="F32" s="89">
        <f>IsoCitronensäure!B1</f>
        <v>10</v>
      </c>
      <c r="G32" s="18"/>
      <c r="H32" s="90">
        <f>IsoCitronensäure!C1</f>
        <v>9</v>
      </c>
      <c r="I32" s="14"/>
    </row>
    <row r="33" spans="1:9" ht="23" customHeight="1" x14ac:dyDescent="0.5">
      <c r="A33" s="88" t="s">
        <v>174</v>
      </c>
      <c r="B33" s="88" t="s">
        <v>52</v>
      </c>
      <c r="C33" s="89">
        <v>3</v>
      </c>
      <c r="D33" s="99"/>
      <c r="E33" s="99"/>
      <c r="F33" s="89">
        <f>Ascorbinsäure!B1</f>
        <v>25</v>
      </c>
      <c r="G33" s="18"/>
      <c r="H33" s="90">
        <f>Ascorbinsäure!C1</f>
        <v>24</v>
      </c>
      <c r="I33" s="14"/>
    </row>
    <row r="34" spans="1:9" ht="23" customHeight="1" x14ac:dyDescent="0.5">
      <c r="A34" s="88" t="s">
        <v>281</v>
      </c>
      <c r="B34" s="88" t="s">
        <v>52</v>
      </c>
      <c r="C34" s="89">
        <v>3</v>
      </c>
      <c r="D34" s="99"/>
      <c r="E34" s="99"/>
      <c r="F34" s="89">
        <f>Prolin!B1</f>
        <v>14</v>
      </c>
      <c r="G34" s="18"/>
      <c r="H34" s="90">
        <f>Prolin!C1</f>
        <v>13</v>
      </c>
    </row>
    <row r="35" spans="1:9" ht="23" customHeight="1" x14ac:dyDescent="0.5">
      <c r="A35" s="88" t="s">
        <v>282</v>
      </c>
      <c r="B35" s="87" t="s">
        <v>368</v>
      </c>
      <c r="C35" s="89">
        <v>3</v>
      </c>
      <c r="D35" s="99"/>
      <c r="E35" s="99"/>
      <c r="F35" s="89">
        <f>Formolzahl!B1</f>
        <v>6</v>
      </c>
      <c r="G35" s="18"/>
      <c r="H35" s="90">
        <f>Formolzahl!C1</f>
        <v>5</v>
      </c>
    </row>
    <row r="36" spans="1:9" ht="23" customHeight="1" x14ac:dyDescent="0.5">
      <c r="A36" s="88" t="s">
        <v>302</v>
      </c>
      <c r="B36" s="88" t="s">
        <v>52</v>
      </c>
      <c r="C36" s="89">
        <v>3</v>
      </c>
      <c r="D36" s="99"/>
      <c r="E36" s="99"/>
      <c r="F36" s="89">
        <f>Ethanol!B1</f>
        <v>15</v>
      </c>
      <c r="G36" s="18"/>
      <c r="H36" s="90">
        <f>Ethanol!C1</f>
        <v>14</v>
      </c>
    </row>
    <row r="37" spans="1:9" ht="23" customHeight="1" x14ac:dyDescent="0.5">
      <c r="A37" s="88" t="s">
        <v>175</v>
      </c>
      <c r="B37" s="88" t="s">
        <v>52</v>
      </c>
      <c r="C37" s="89">
        <v>3</v>
      </c>
      <c r="D37" s="99"/>
      <c r="E37" s="99"/>
      <c r="F37" s="89">
        <f>HesperidinNaringin!B1</f>
        <v>11</v>
      </c>
      <c r="G37" s="18"/>
      <c r="H37" s="90">
        <f>HesperidinNaringin!C1</f>
        <v>10</v>
      </c>
    </row>
    <row r="38" spans="1:9" ht="24" hidden="1" customHeight="1" x14ac:dyDescent="0.5">
      <c r="A38" s="88"/>
      <c r="B38" s="88"/>
      <c r="C38" s="89"/>
      <c r="D38" s="99"/>
      <c r="E38" s="99"/>
      <c r="F38" s="89"/>
      <c r="G38" s="18"/>
      <c r="H38" s="90"/>
    </row>
    <row r="39" spans="1:9" ht="24" customHeight="1" x14ac:dyDescent="0.5">
      <c r="A39" s="12" t="s">
        <v>57</v>
      </c>
      <c r="F39" s="104"/>
    </row>
    <row r="40" spans="1:9" ht="19" customHeight="1" x14ac:dyDescent="0.45">
      <c r="A40" s="134" t="str">
        <f>A17</f>
        <v>Lösliche Trockenmasse (°Brix)</v>
      </c>
      <c r="B40" s="160"/>
      <c r="C40" s="160"/>
      <c r="D40" s="160"/>
      <c r="E40" s="160"/>
      <c r="F40" s="160"/>
      <c r="G40" s="160"/>
      <c r="H40" s="160"/>
      <c r="I40" s="16" t="b">
        <f>ISBLANK(VLOOKUP(F17,LoeslichTrocken!A3:C18,3))</f>
        <v>1</v>
      </c>
    </row>
    <row r="41" spans="1:9" ht="27" customHeight="1" x14ac:dyDescent="0.45">
      <c r="A41" s="15" t="str">
        <f>IF(F17=H17,"bitte eingeben:",IF(I40,"","Art der Modifikation:"))</f>
        <v/>
      </c>
      <c r="B41" s="158"/>
      <c r="C41" s="158"/>
      <c r="D41" s="158"/>
      <c r="E41" s="158"/>
      <c r="F41" s="158"/>
      <c r="G41" s="158"/>
      <c r="H41" s="158"/>
      <c r="I41" s="16"/>
    </row>
    <row r="42" spans="1:9" ht="19" customHeight="1" x14ac:dyDescent="0.45">
      <c r="A42" s="134" t="str">
        <f>A18</f>
        <v>Relative Dichte 20°/20° C</v>
      </c>
      <c r="B42" s="160"/>
      <c r="C42" s="160"/>
      <c r="D42" s="160"/>
      <c r="E42" s="160"/>
      <c r="F42" s="160"/>
      <c r="G42" s="160"/>
      <c r="H42" s="160"/>
      <c r="I42" s="16" t="b">
        <f>ISBLANK(VLOOKUP(F18,Dichte!A3:C33,3))</f>
        <v>1</v>
      </c>
    </row>
    <row r="43" spans="1:9" ht="27" customHeight="1" x14ac:dyDescent="0.45">
      <c r="A43" s="15" t="str">
        <f>IF(F18=H18,"bitte eingeben:",IF(I42,"","Art der Modifikation:"))</f>
        <v/>
      </c>
      <c r="B43" s="158"/>
      <c r="C43" s="158"/>
      <c r="D43" s="158"/>
      <c r="E43" s="158"/>
      <c r="F43" s="158"/>
      <c r="G43" s="158"/>
      <c r="H43" s="158"/>
      <c r="I43" s="16"/>
    </row>
    <row r="44" spans="1:9" ht="19" customHeight="1" x14ac:dyDescent="0.45">
      <c r="A44" s="134" t="str">
        <f>A19</f>
        <v>pH-Wert</v>
      </c>
      <c r="B44" s="160"/>
      <c r="C44" s="160"/>
      <c r="D44" s="160"/>
      <c r="E44" s="160"/>
      <c r="F44" s="160"/>
      <c r="G44" s="160"/>
      <c r="H44" s="160"/>
      <c r="I44" s="16" t="b">
        <f>ISBLANK(VLOOKUP(F19,'pH-Wert'!A3:C28,3))</f>
        <v>1</v>
      </c>
    </row>
    <row r="45" spans="1:9" ht="27" customHeight="1" x14ac:dyDescent="0.45">
      <c r="A45" s="15" t="str">
        <f>IF(F19=H19,"bitte eingeben:",IF(I44,"","Art der Modifikation:"))</f>
        <v/>
      </c>
      <c r="B45" s="157"/>
      <c r="C45" s="157"/>
      <c r="D45" s="157"/>
      <c r="E45" s="157"/>
      <c r="F45" s="157"/>
      <c r="G45" s="157"/>
      <c r="H45" s="157"/>
      <c r="I45" s="16"/>
    </row>
    <row r="46" spans="1:9" ht="19" customHeight="1" x14ac:dyDescent="0.45">
      <c r="A46" s="134" t="s">
        <v>42</v>
      </c>
      <c r="B46" s="160"/>
      <c r="C46" s="160"/>
      <c r="D46" s="160"/>
      <c r="E46" s="160"/>
      <c r="F46" s="160"/>
      <c r="G46" s="160"/>
      <c r="H46" s="160"/>
      <c r="I46" s="16" t="b">
        <f>ISBLANK(VLOOKUP(F20,Gesamtsäure!A3:C26,3))</f>
        <v>1</v>
      </c>
    </row>
    <row r="47" spans="1:9" ht="27" customHeight="1" x14ac:dyDescent="0.45">
      <c r="A47" s="15" t="str">
        <f>IF(F20=H20,"bitte eingeben:",IF(I46,"","Art der Modifikation:"))</f>
        <v/>
      </c>
      <c r="B47" s="157"/>
      <c r="C47" s="157"/>
      <c r="D47" s="157"/>
      <c r="E47" s="157"/>
      <c r="F47" s="157"/>
      <c r="G47" s="157"/>
      <c r="H47" s="157"/>
      <c r="I47" s="16"/>
    </row>
    <row r="48" spans="1:9" ht="19" customHeight="1" x14ac:dyDescent="0.45">
      <c r="A48" s="134" t="str">
        <f>A21</f>
        <v>Glucose, wasserfrei</v>
      </c>
      <c r="B48" s="156"/>
      <c r="C48" s="156"/>
      <c r="D48" s="156"/>
      <c r="E48" s="156"/>
      <c r="F48" s="156"/>
      <c r="G48" s="156"/>
      <c r="H48" s="156"/>
      <c r="I48" s="16" t="b">
        <f>ISBLANK(VLOOKUP(F21,Glucose!A3:C235,3))</f>
        <v>1</v>
      </c>
    </row>
    <row r="49" spans="1:9" ht="27" customHeight="1" x14ac:dyDescent="0.45">
      <c r="A49" s="15" t="str">
        <f>IF(F21=H21,"bitte eingeben:",IF(I48,"","Art der Modifikation:"))</f>
        <v/>
      </c>
      <c r="B49" s="157"/>
      <c r="C49" s="157"/>
      <c r="D49" s="157"/>
      <c r="E49" s="157"/>
      <c r="F49" s="157"/>
      <c r="G49" s="157"/>
      <c r="H49" s="157"/>
      <c r="I49" s="16"/>
    </row>
    <row r="50" spans="1:9" ht="19" customHeight="1" x14ac:dyDescent="0.45">
      <c r="A50" s="134" t="str">
        <f>A22</f>
        <v>Fructose, wasserfrei</v>
      </c>
      <c r="B50" s="161"/>
      <c r="C50" s="161"/>
      <c r="D50" s="161"/>
      <c r="E50" s="161"/>
      <c r="F50" s="161"/>
      <c r="G50" s="161"/>
      <c r="H50" s="161"/>
      <c r="I50" s="16" t="b">
        <f>ISBLANK(VLOOKUP(F22,Fructose!A3:C45,3))</f>
        <v>1</v>
      </c>
    </row>
    <row r="51" spans="1:9" ht="27" customHeight="1" x14ac:dyDescent="0.45">
      <c r="A51" s="15" t="str">
        <f>IF(F22=H22,"bitte eingeben:",IF(I50,"","Art der Modifikation:"))</f>
        <v/>
      </c>
      <c r="B51" s="159"/>
      <c r="C51" s="159"/>
      <c r="D51" s="159"/>
      <c r="E51" s="159"/>
      <c r="F51" s="159"/>
      <c r="G51" s="159"/>
      <c r="H51" s="159"/>
      <c r="I51" s="16"/>
    </row>
    <row r="52" spans="1:9" ht="19" customHeight="1" x14ac:dyDescent="0.45">
      <c r="A52" s="134" t="str">
        <f>A23</f>
        <v>Saccharose, wasserfrei</v>
      </c>
      <c r="B52" s="156"/>
      <c r="C52" s="156"/>
      <c r="D52" s="156"/>
      <c r="E52" s="156"/>
      <c r="F52" s="156"/>
      <c r="G52" s="156"/>
      <c r="H52" s="156"/>
      <c r="I52" s="16" t="b">
        <f>ISBLANK(VLOOKUP(F23,Saccharose!A3:C47,3))</f>
        <v>1</v>
      </c>
    </row>
    <row r="53" spans="1:9" ht="27" customHeight="1" x14ac:dyDescent="0.45">
      <c r="A53" s="15" t="str">
        <f>IF(F23=H23,"bitte eingeben:",IF(I52,"","Art der Modifikation:"))</f>
        <v/>
      </c>
      <c r="B53" s="159"/>
      <c r="C53" s="159"/>
      <c r="D53" s="159"/>
      <c r="E53" s="159"/>
      <c r="F53" s="159"/>
      <c r="G53" s="159"/>
      <c r="H53" s="159"/>
      <c r="I53" s="16"/>
    </row>
    <row r="54" spans="1:9" ht="19" customHeight="1" x14ac:dyDescent="0.45">
      <c r="A54" s="134" t="str">
        <f>A24</f>
        <v>Asche</v>
      </c>
      <c r="B54" s="156"/>
      <c r="C54" s="156"/>
      <c r="D54" s="156"/>
      <c r="E54" s="156"/>
      <c r="F54" s="156"/>
      <c r="G54" s="156"/>
      <c r="H54" s="156"/>
      <c r="I54" s="16" t="b">
        <f>ISBLANK(VLOOKUP(F24,Asche!A3:C27,3))</f>
        <v>1</v>
      </c>
    </row>
    <row r="55" spans="1:9" ht="27" customHeight="1" x14ac:dyDescent="0.45">
      <c r="A55" s="15" t="str">
        <f>IF(F24=H24,"bitte eingeben:",IF(I54,"","Art der Modifikation:"))</f>
        <v/>
      </c>
      <c r="B55" s="157"/>
      <c r="C55" s="157"/>
      <c r="D55" s="157"/>
      <c r="E55" s="157"/>
      <c r="F55" s="157"/>
      <c r="G55" s="157"/>
      <c r="H55" s="157"/>
      <c r="I55" s="16"/>
    </row>
    <row r="56" spans="1:9" ht="19" customHeight="1" x14ac:dyDescent="0.45">
      <c r="A56" s="134" t="s">
        <v>301</v>
      </c>
      <c r="B56" s="156"/>
      <c r="C56" s="156"/>
      <c r="D56" s="156"/>
      <c r="E56" s="156"/>
      <c r="F56" s="156"/>
      <c r="G56" s="156"/>
      <c r="H56" s="156"/>
      <c r="I56" s="16" t="b">
        <f>ISBLANK(VLOOKUP(F25,Elemente!A3:C45,3))</f>
        <v>1</v>
      </c>
    </row>
    <row r="57" spans="1:9" ht="27" customHeight="1" x14ac:dyDescent="0.45">
      <c r="A57" s="15" t="str">
        <f>IF(F25=H25,"bitte eingeben:",IF(I56,"","Art der Modifikation:"))</f>
        <v/>
      </c>
      <c r="B57" s="157"/>
      <c r="C57" s="157"/>
      <c r="D57" s="157"/>
      <c r="E57" s="157"/>
      <c r="F57" s="157"/>
      <c r="G57" s="157"/>
      <c r="H57" s="157"/>
      <c r="I57" s="16"/>
    </row>
    <row r="58" spans="1:9" ht="19" customHeight="1" x14ac:dyDescent="0.45">
      <c r="A58" s="134" t="str">
        <f>A26</f>
        <v>Kalium</v>
      </c>
      <c r="B58" s="156"/>
      <c r="C58" s="156"/>
      <c r="D58" s="156"/>
      <c r="E58" s="156"/>
      <c r="F58" s="156"/>
      <c r="G58" s="156"/>
      <c r="H58" s="156"/>
      <c r="I58" s="16" t="b">
        <f>ISBLANK(VLOOKUP(F26,Elemente!A3:C45,3))</f>
        <v>1</v>
      </c>
    </row>
    <row r="59" spans="1:9" ht="27" customHeight="1" x14ac:dyDescent="0.45">
      <c r="A59" s="15" t="str">
        <f>IF(F26=H26,"bitte eingeben:",IF(I58,"","Art der Modifikation:"))</f>
        <v/>
      </c>
      <c r="B59" s="157"/>
      <c r="C59" s="157"/>
      <c r="D59" s="157"/>
      <c r="E59" s="157"/>
      <c r="F59" s="157"/>
      <c r="G59" s="157"/>
      <c r="H59" s="157"/>
    </row>
    <row r="60" spans="1:9" ht="19" customHeight="1" x14ac:dyDescent="0.45">
      <c r="A60" s="134" t="str">
        <f>A27</f>
        <v>Calcium</v>
      </c>
      <c r="B60" s="156"/>
      <c r="C60" s="156"/>
      <c r="D60" s="156"/>
      <c r="E60" s="156"/>
      <c r="F60" s="156"/>
      <c r="G60" s="156"/>
      <c r="H60" s="156"/>
      <c r="I60" s="16" t="b">
        <f>ISBLANK(VLOOKUP(F27,Elemente!A3:C45,3))</f>
        <v>1</v>
      </c>
    </row>
    <row r="61" spans="1:9" ht="27" customHeight="1" x14ac:dyDescent="0.45">
      <c r="A61" s="15" t="str">
        <f>IF(F27=H27,"bitte eingeben:",IF(I60,"","Art der Modifikation:"))</f>
        <v/>
      </c>
      <c r="B61" s="157"/>
      <c r="C61" s="157"/>
      <c r="D61" s="157"/>
      <c r="E61" s="157"/>
      <c r="F61" s="157"/>
      <c r="G61" s="157"/>
      <c r="H61" s="157"/>
      <c r="I61" s="16"/>
    </row>
    <row r="62" spans="1:9" ht="27" customHeight="1" x14ac:dyDescent="0.5">
      <c r="A62" s="12" t="s">
        <v>56</v>
      </c>
      <c r="I62" s="16"/>
    </row>
    <row r="63" spans="1:9" ht="19" customHeight="1" x14ac:dyDescent="0.45">
      <c r="A63" s="134" t="str">
        <f>A28</f>
        <v>Magnesium</v>
      </c>
      <c r="B63" s="156"/>
      <c r="C63" s="156"/>
      <c r="D63" s="156"/>
      <c r="E63" s="156"/>
      <c r="F63" s="156"/>
      <c r="G63" s="156"/>
      <c r="H63" s="156"/>
      <c r="I63" s="16" t="b">
        <f>ISBLANK(VLOOKUP(F28,Elemente!A3:C45,3))</f>
        <v>1</v>
      </c>
    </row>
    <row r="64" spans="1:9" ht="27" customHeight="1" x14ac:dyDescent="0.45">
      <c r="A64" s="15" t="str">
        <f>IF(F28=H28,"bitte eingeben:",IF(I63,"","Art der Modifikation:"))</f>
        <v/>
      </c>
      <c r="B64" s="157"/>
      <c r="C64" s="157"/>
      <c r="D64" s="157"/>
      <c r="E64" s="157"/>
      <c r="F64" s="157"/>
      <c r="G64" s="157"/>
      <c r="H64" s="157"/>
    </row>
    <row r="65" spans="1:9" ht="19" customHeight="1" x14ac:dyDescent="0.45">
      <c r="A65" s="134" t="s">
        <v>53</v>
      </c>
      <c r="B65" s="156"/>
      <c r="C65" s="156"/>
      <c r="D65" s="156"/>
      <c r="E65" s="156"/>
      <c r="F65" s="156"/>
      <c r="G65" s="156"/>
      <c r="H65" s="156"/>
      <c r="I65" s="16" t="b">
        <f>ISBLANK(VLOOKUP(F29,Phosphat!A3:C36,3))</f>
        <v>1</v>
      </c>
    </row>
    <row r="66" spans="1:9" ht="27" customHeight="1" x14ac:dyDescent="0.45">
      <c r="A66" s="15" t="str">
        <f>IF(F29=H29,"bitte eingeben:",IF(I65,"","Art der Modifikation:"))</f>
        <v/>
      </c>
      <c r="B66" s="157"/>
      <c r="C66" s="157"/>
      <c r="D66" s="157"/>
      <c r="E66" s="157"/>
      <c r="F66" s="157"/>
      <c r="G66" s="157"/>
      <c r="H66" s="157"/>
    </row>
    <row r="67" spans="1:9" ht="19" customHeight="1" x14ac:dyDescent="0.45">
      <c r="A67" s="134" t="s">
        <v>340</v>
      </c>
      <c r="B67" s="156"/>
      <c r="C67" s="156"/>
      <c r="D67" s="156"/>
      <c r="E67" s="156"/>
      <c r="F67" s="156"/>
      <c r="G67" s="156"/>
      <c r="H67" s="156"/>
      <c r="I67" s="16" t="b">
        <f>ISBLANK(VLOOKUP(F30,Aepfelsäure!A3:C13,3))</f>
        <v>1</v>
      </c>
    </row>
    <row r="68" spans="1:9" ht="27" customHeight="1" x14ac:dyDescent="0.45">
      <c r="A68" s="15" t="str">
        <f>IF(F30=H30,"bitte eingeben:",IF(I67,"","Art der Modifikation:"))</f>
        <v/>
      </c>
      <c r="B68" s="157"/>
      <c r="C68" s="157"/>
      <c r="D68" s="157"/>
      <c r="E68" s="157"/>
      <c r="F68" s="157"/>
      <c r="G68" s="157"/>
      <c r="H68" s="157"/>
    </row>
    <row r="69" spans="1:9" ht="19" customHeight="1" x14ac:dyDescent="0.45">
      <c r="A69" s="134" t="s">
        <v>246</v>
      </c>
      <c r="B69" s="156"/>
      <c r="C69" s="156"/>
      <c r="D69" s="156"/>
      <c r="E69" s="156"/>
      <c r="F69" s="156"/>
      <c r="G69" s="156"/>
      <c r="H69" s="156"/>
      <c r="I69" s="16" t="b">
        <f>ISBLANK(VLOOKUP(F31,Citronensäure!A3:C22,3))</f>
        <v>1</v>
      </c>
    </row>
    <row r="70" spans="1:9" ht="27" customHeight="1" x14ac:dyDescent="0.45">
      <c r="A70" s="15" t="str">
        <f>IF(F31=H31,"bitte eingeben:",IF(I69,"","Art der Modifikation:"))</f>
        <v/>
      </c>
      <c r="B70" s="157"/>
      <c r="C70" s="157"/>
      <c r="D70" s="157"/>
      <c r="E70" s="157"/>
      <c r="F70" s="157"/>
      <c r="G70" s="157"/>
      <c r="H70" s="157"/>
    </row>
    <row r="71" spans="1:9" ht="19" customHeight="1" x14ac:dyDescent="0.45">
      <c r="A71" s="134" t="s">
        <v>438</v>
      </c>
      <c r="B71" s="156"/>
      <c r="C71" s="156"/>
      <c r="D71" s="156"/>
      <c r="E71" s="156"/>
      <c r="F71" s="156"/>
      <c r="G71" s="156"/>
      <c r="H71" s="156"/>
      <c r="I71" s="16" t="b">
        <f>ISBLANK(VLOOKUP(F32,IsoCitronensäure!A3:C12,3))</f>
        <v>1</v>
      </c>
    </row>
    <row r="72" spans="1:9" ht="27" customHeight="1" x14ac:dyDescent="0.45">
      <c r="A72" s="15" t="str">
        <f>IF(F32=H32,"bitte eingeben:",IF(I71,"","Art der Modifikation:"))</f>
        <v/>
      </c>
      <c r="B72" s="157"/>
      <c r="C72" s="157"/>
      <c r="D72" s="157"/>
      <c r="E72" s="157"/>
      <c r="F72" s="157"/>
      <c r="G72" s="157"/>
      <c r="H72" s="157"/>
    </row>
    <row r="73" spans="1:9" ht="19" customHeight="1" x14ac:dyDescent="0.45">
      <c r="A73" s="134" t="s">
        <v>174</v>
      </c>
      <c r="B73" s="156"/>
      <c r="C73" s="156"/>
      <c r="D73" s="156"/>
      <c r="E73" s="156"/>
      <c r="F73" s="156"/>
      <c r="G73" s="156"/>
      <c r="H73" s="156"/>
      <c r="I73" s="16" t="b">
        <f>ISBLANK(VLOOKUP(F33,Ascorbinsäure!A3:C27,3))</f>
        <v>1</v>
      </c>
    </row>
    <row r="74" spans="1:9" ht="27" customHeight="1" x14ac:dyDescent="0.45">
      <c r="A74" s="15" t="str">
        <f>IF(F33=H33,"bitte eingeben:",IF(I73,"","Art der Modifikation:"))</f>
        <v/>
      </c>
      <c r="B74" s="157"/>
      <c r="C74" s="157"/>
      <c r="D74" s="157"/>
      <c r="E74" s="157"/>
      <c r="F74" s="157"/>
      <c r="G74" s="157"/>
      <c r="H74" s="157"/>
    </row>
    <row r="75" spans="1:9" ht="19" customHeight="1" x14ac:dyDescent="0.45">
      <c r="A75" s="134" t="s">
        <v>281</v>
      </c>
      <c r="B75" s="156"/>
      <c r="C75" s="156"/>
      <c r="D75" s="156"/>
      <c r="E75" s="156"/>
      <c r="F75" s="156"/>
      <c r="G75" s="156"/>
      <c r="H75" s="156"/>
      <c r="I75" s="16" t="b">
        <f>ISBLANK(VLOOKUP(F34,Prolin!A3:C16,3))</f>
        <v>1</v>
      </c>
    </row>
    <row r="76" spans="1:9" ht="27" customHeight="1" x14ac:dyDescent="0.45">
      <c r="A76" s="15" t="str">
        <f>IF(F34=H34,"bitte eingeben:",IF(I75,"","Art der Modifikation:"))</f>
        <v/>
      </c>
      <c r="B76" s="157"/>
      <c r="C76" s="157"/>
      <c r="D76" s="157"/>
      <c r="E76" s="157"/>
      <c r="F76" s="157"/>
      <c r="G76" s="157"/>
      <c r="H76" s="157"/>
    </row>
    <row r="77" spans="1:9" ht="19" customHeight="1" x14ac:dyDescent="0.45">
      <c r="A77" s="134" t="s">
        <v>282</v>
      </c>
      <c r="B77" s="156"/>
      <c r="C77" s="156"/>
      <c r="D77" s="156"/>
      <c r="E77" s="156"/>
      <c r="F77" s="156"/>
      <c r="G77" s="156"/>
      <c r="H77" s="156"/>
      <c r="I77" s="16" t="b">
        <f>ISBLANK(VLOOKUP(F35,Formolzahl!A3:C8,3))</f>
        <v>1</v>
      </c>
    </row>
    <row r="78" spans="1:9" ht="27" customHeight="1" x14ac:dyDescent="0.45">
      <c r="A78" s="15" t="str">
        <f>IF(F35=H35,"bitte eingeben:",IF(I77,"","Art der Modifikation:"))</f>
        <v/>
      </c>
      <c r="B78" s="157"/>
      <c r="C78" s="157"/>
      <c r="D78" s="157"/>
      <c r="E78" s="157"/>
      <c r="F78" s="157"/>
      <c r="G78" s="157"/>
      <c r="H78" s="157"/>
    </row>
    <row r="79" spans="1:9" ht="19" customHeight="1" x14ac:dyDescent="0.45">
      <c r="A79" s="134" t="s">
        <v>302</v>
      </c>
      <c r="B79" s="156"/>
      <c r="C79" s="156"/>
      <c r="D79" s="156"/>
      <c r="E79" s="156"/>
      <c r="F79" s="156"/>
      <c r="G79" s="156"/>
      <c r="H79" s="156"/>
      <c r="I79" s="16" t="b">
        <f>ISBLANK(VLOOKUP(F36,Ethanol!A3:C17,3))</f>
        <v>1</v>
      </c>
    </row>
    <row r="80" spans="1:9" ht="27" customHeight="1" x14ac:dyDescent="0.45">
      <c r="A80" s="15" t="str">
        <f>IF(F36=H36,"bitte eingeben:",IF(I79,"","Art der Modifikation:"))</f>
        <v/>
      </c>
      <c r="B80" s="157"/>
      <c r="C80" s="157"/>
      <c r="D80" s="157"/>
      <c r="E80" s="157"/>
      <c r="F80" s="157"/>
      <c r="G80" s="157"/>
      <c r="H80" s="157"/>
    </row>
    <row r="81" spans="1:9" ht="19" customHeight="1" x14ac:dyDescent="0.45">
      <c r="A81" s="134" t="s">
        <v>175</v>
      </c>
      <c r="B81" s="156"/>
      <c r="C81" s="156"/>
      <c r="D81" s="156"/>
      <c r="E81" s="156"/>
      <c r="F81" s="156"/>
      <c r="G81" s="156"/>
      <c r="H81" s="156"/>
      <c r="I81" s="16" t="b">
        <f>ISBLANK(VLOOKUP(F37,HesperidinNaringin!A3:C13,3))</f>
        <v>1</v>
      </c>
    </row>
    <row r="82" spans="1:9" ht="27" customHeight="1" x14ac:dyDescent="0.45">
      <c r="A82" s="15" t="str">
        <f>IF(F37=H37,"bitte eingeben:",IF(I81,"","Art der Modifikation:"))</f>
        <v/>
      </c>
      <c r="B82" s="157"/>
      <c r="C82" s="157"/>
      <c r="D82" s="157"/>
      <c r="E82" s="157"/>
      <c r="F82" s="157"/>
      <c r="G82" s="157"/>
      <c r="H82" s="157"/>
    </row>
  </sheetData>
  <sheetProtection algorithmName="SHA-512" hashValue="3jN7oxzkvPZFvR67XKhjD6RFMBf7oRN5LIjNHFYP3ufGQzS2mYQNTmh7wcWvCPn9XeSptYd8e8NA8ZLdW9FfZg==" saltValue="AHBZ7qjmU31PVPD9PpiMdg==" spinCount="100000" sheet="1" objects="1" scenarios="1"/>
  <mergeCells count="53">
    <mergeCell ref="B42:H42"/>
    <mergeCell ref="A15:F15"/>
    <mergeCell ref="E3:F3"/>
    <mergeCell ref="A7:G7"/>
    <mergeCell ref="A8:G8"/>
    <mergeCell ref="A9:G9"/>
    <mergeCell ref="B4:C4"/>
    <mergeCell ref="A10:G10"/>
    <mergeCell ref="A11:G11"/>
    <mergeCell ref="A12:G12"/>
    <mergeCell ref="A13:G13"/>
    <mergeCell ref="A14:G14"/>
    <mergeCell ref="B40:H40"/>
    <mergeCell ref="B41:H41"/>
    <mergeCell ref="B65:H65"/>
    <mergeCell ref="B53:H53"/>
    <mergeCell ref="B60:H60"/>
    <mergeCell ref="B64:H64"/>
    <mergeCell ref="B59:H59"/>
    <mergeCell ref="B61:H61"/>
    <mergeCell ref="B63:H63"/>
    <mergeCell ref="B58:H58"/>
    <mergeCell ref="B43:H43"/>
    <mergeCell ref="B51:H51"/>
    <mergeCell ref="B49:H49"/>
    <mergeCell ref="B56:H56"/>
    <mergeCell ref="B57:H57"/>
    <mergeCell ref="B55:H55"/>
    <mergeCell ref="B44:H44"/>
    <mergeCell ref="B45:H45"/>
    <mergeCell ref="B46:H46"/>
    <mergeCell ref="B54:H54"/>
    <mergeCell ref="B50:H50"/>
    <mergeCell ref="B48:H48"/>
    <mergeCell ref="B47:H47"/>
    <mergeCell ref="B52:H52"/>
    <mergeCell ref="B75:H75"/>
    <mergeCell ref="B76:H76"/>
    <mergeCell ref="B69:H69"/>
    <mergeCell ref="B70:H70"/>
    <mergeCell ref="B66:H66"/>
    <mergeCell ref="B71:H71"/>
    <mergeCell ref="B72:H72"/>
    <mergeCell ref="B73:H73"/>
    <mergeCell ref="B74:H74"/>
    <mergeCell ref="B67:H67"/>
    <mergeCell ref="B68:H68"/>
    <mergeCell ref="B81:H81"/>
    <mergeCell ref="B82:H82"/>
    <mergeCell ref="B79:H79"/>
    <mergeCell ref="B80:H80"/>
    <mergeCell ref="B77:H77"/>
    <mergeCell ref="B78:H78"/>
  </mergeCells>
  <phoneticPr fontId="0" type="noConversion"/>
  <conditionalFormatting sqref="H23:H24 H17:H19">
    <cfRule type="cellIs" dxfId="56" priority="32" stopIfTrue="1" operator="equal">
      <formula>6</formula>
    </cfRule>
  </conditionalFormatting>
  <conditionalFormatting sqref="J17:J19 J21:J25">
    <cfRule type="cellIs" dxfId="55" priority="33" stopIfTrue="1" operator="equal">
      <formula>15</formula>
    </cfRule>
  </conditionalFormatting>
  <conditionalFormatting sqref="I17:I19 I21:I25">
    <cfRule type="cellIs" dxfId="54" priority="34" stopIfTrue="1" operator="equal">
      <formula>11</formula>
    </cfRule>
  </conditionalFormatting>
  <conditionalFormatting sqref="B50:H50">
    <cfRule type="expression" dxfId="53" priority="36" stopIfTrue="1">
      <formula>$I$17-3=0</formula>
    </cfRule>
  </conditionalFormatting>
  <conditionalFormatting sqref="B52:H52">
    <cfRule type="expression" dxfId="52" priority="37" stopIfTrue="1">
      <formula>$I$17-10=0</formula>
    </cfRule>
  </conditionalFormatting>
  <conditionalFormatting sqref="B54:H54 B58:H58 B60:H60 B63:H63 B65:H65 B67:H67 B69:H69 B75:H75 B77:H77">
    <cfRule type="expression" dxfId="51" priority="38" stopIfTrue="1">
      <formula>$J$17-14=0</formula>
    </cfRule>
  </conditionalFormatting>
  <conditionalFormatting sqref="G17:G19 G21 G24:G30">
    <cfRule type="cellIs" dxfId="50" priority="39" stopIfTrue="1" operator="equal">
      <formula>10</formula>
    </cfRule>
  </conditionalFormatting>
  <conditionalFormatting sqref="F17">
    <cfRule type="expression" dxfId="49" priority="40" stopIfTrue="1">
      <formula>$F$17-$H$17=1</formula>
    </cfRule>
  </conditionalFormatting>
  <conditionalFormatting sqref="F19">
    <cfRule type="expression" dxfId="48" priority="41" stopIfTrue="1">
      <formula>$F$19-$H$19=1</formula>
    </cfRule>
  </conditionalFormatting>
  <conditionalFormatting sqref="F21">
    <cfRule type="expression" dxfId="47" priority="43" stopIfTrue="1">
      <formula>$F$21-$H$21=1</formula>
    </cfRule>
  </conditionalFormatting>
  <conditionalFormatting sqref="F22">
    <cfRule type="expression" dxfId="46" priority="44" stopIfTrue="1">
      <formula>$F$22-$H$22=1</formula>
    </cfRule>
  </conditionalFormatting>
  <conditionalFormatting sqref="F23">
    <cfRule type="expression" dxfId="45" priority="45" stopIfTrue="1">
      <formula>$F$23-$H$23=1</formula>
    </cfRule>
  </conditionalFormatting>
  <conditionalFormatting sqref="F24">
    <cfRule type="expression" dxfId="44" priority="46" stopIfTrue="1">
      <formula>$F$24-$H$24=1</formula>
    </cfRule>
  </conditionalFormatting>
  <conditionalFormatting sqref="F28">
    <cfRule type="expression" dxfId="43" priority="49" stopIfTrue="1">
      <formula>$F$28-$H$28=1</formula>
    </cfRule>
  </conditionalFormatting>
  <conditionalFormatting sqref="B45:H45">
    <cfRule type="expression" dxfId="42" priority="51" stopIfTrue="1">
      <formula>OR($F$19-$H$19=0,NOT(I44))</formula>
    </cfRule>
  </conditionalFormatting>
  <conditionalFormatting sqref="B47:H47">
    <cfRule type="expression" dxfId="41" priority="52" stopIfTrue="1">
      <formula>OR($F$20-$H$20=0,NOT(I46))</formula>
    </cfRule>
  </conditionalFormatting>
  <conditionalFormatting sqref="B49:H49">
    <cfRule type="expression" dxfId="40" priority="53" stopIfTrue="1">
      <formula>OR($F$21-$H$21=0,NOT(I48))</formula>
    </cfRule>
  </conditionalFormatting>
  <conditionalFormatting sqref="B51:H51">
    <cfRule type="expression" dxfId="39" priority="54" stopIfTrue="1">
      <formula>OR($F$22-$H$22=0,NOT(I50))</formula>
    </cfRule>
  </conditionalFormatting>
  <conditionalFormatting sqref="B55:H55">
    <cfRule type="expression" dxfId="38" priority="55" stopIfTrue="1">
      <formula>OR($F$24-$H$24=0,NOT(I54))</formula>
    </cfRule>
  </conditionalFormatting>
  <conditionalFormatting sqref="B59:H59">
    <cfRule type="expression" dxfId="37" priority="56" stopIfTrue="1">
      <formula>OR($F$26-$H$26=0,NOT(I58))</formula>
    </cfRule>
  </conditionalFormatting>
  <conditionalFormatting sqref="B61:H61">
    <cfRule type="expression" dxfId="36" priority="57" stopIfTrue="1">
      <formula>OR($F$27-$H$27=0,NOT(I60))</formula>
    </cfRule>
  </conditionalFormatting>
  <conditionalFormatting sqref="B66:H66">
    <cfRule type="expression" dxfId="35" priority="58" stopIfTrue="1">
      <formula>OR($F$29-$H$29=0,NOT(I65))</formula>
    </cfRule>
  </conditionalFormatting>
  <conditionalFormatting sqref="F29">
    <cfRule type="expression" dxfId="34" priority="59" stopIfTrue="1">
      <formula>$F$29-$H$29=1</formula>
    </cfRule>
  </conditionalFormatting>
  <conditionalFormatting sqref="B53:H53">
    <cfRule type="expression" dxfId="33" priority="60" stopIfTrue="1">
      <formula>OR($F$23-$H$23=0,NOT(I52))</formula>
    </cfRule>
  </conditionalFormatting>
  <conditionalFormatting sqref="B68:H68">
    <cfRule type="expression" dxfId="32" priority="61" stopIfTrue="1">
      <formula>OR($F$30-$H$30=0,NOT(I67))</formula>
    </cfRule>
  </conditionalFormatting>
  <conditionalFormatting sqref="F30">
    <cfRule type="expression" dxfId="31" priority="62" stopIfTrue="1">
      <formula>$F$30-$H$30=1</formula>
    </cfRule>
  </conditionalFormatting>
  <conditionalFormatting sqref="B76:H76">
    <cfRule type="expression" dxfId="30" priority="63" stopIfTrue="1">
      <formula>OR($F$34-$H$34=0,NOT(I75))</formula>
    </cfRule>
  </conditionalFormatting>
  <conditionalFormatting sqref="B70:H70">
    <cfRule type="expression" dxfId="29" priority="65" stopIfTrue="1">
      <formula>OR($F$31-$H$31=0,NOT(I69))</formula>
    </cfRule>
  </conditionalFormatting>
  <conditionalFormatting sqref="F31">
    <cfRule type="expression" dxfId="28" priority="66" stopIfTrue="1">
      <formula>$F$31-$H$31=1</formula>
    </cfRule>
  </conditionalFormatting>
  <conditionalFormatting sqref="B64:H64">
    <cfRule type="expression" dxfId="27" priority="69" stopIfTrue="1">
      <formula>OR($F$28-$H$28=0,NOT($I$63))</formula>
    </cfRule>
  </conditionalFormatting>
  <conditionalFormatting sqref="B78:H78">
    <cfRule type="expression" dxfId="26" priority="70" stopIfTrue="1">
      <formula>OR($F$35-$H$35=0,NOT(I77))</formula>
    </cfRule>
  </conditionalFormatting>
  <conditionalFormatting sqref="F35">
    <cfRule type="expression" dxfId="25" priority="71" stopIfTrue="1">
      <formula>$F$35-$H$35=1</formula>
    </cfRule>
  </conditionalFormatting>
  <conditionalFormatting sqref="F27">
    <cfRule type="expression" dxfId="24" priority="31" stopIfTrue="1">
      <formula>$F$27-$H$27=1</formula>
    </cfRule>
  </conditionalFormatting>
  <conditionalFormatting sqref="F25:F26">
    <cfRule type="expression" dxfId="23" priority="27" stopIfTrue="1">
      <formula>$F$26-$H$26=1</formula>
    </cfRule>
  </conditionalFormatting>
  <conditionalFormatting sqref="B79:H79">
    <cfRule type="expression" dxfId="22" priority="22" stopIfTrue="1">
      <formula>$J$17-14=0</formula>
    </cfRule>
  </conditionalFormatting>
  <conditionalFormatting sqref="B80:H80">
    <cfRule type="expression" dxfId="21" priority="23" stopIfTrue="1">
      <formula>OR($F$36-$H$36=0,NOT(I79))</formula>
    </cfRule>
  </conditionalFormatting>
  <conditionalFormatting sqref="F34">
    <cfRule type="expression" dxfId="20" priority="21" stopIfTrue="1">
      <formula>$F$34-$H$34=1</formula>
    </cfRule>
  </conditionalFormatting>
  <conditionalFormatting sqref="F36:F38">
    <cfRule type="expression" dxfId="19" priority="20" stopIfTrue="1">
      <formula>$F$36-$H$36=1</formula>
    </cfRule>
  </conditionalFormatting>
  <conditionalFormatting sqref="B48:H48">
    <cfRule type="expression" dxfId="18" priority="72" stopIfTrue="1">
      <formula>$H$18-5=0</formula>
    </cfRule>
  </conditionalFormatting>
  <conditionalFormatting sqref="B41:H41">
    <cfRule type="expression" dxfId="17" priority="74" stopIfTrue="1">
      <formula>OR($F$17-$H$17=0,NOT(I40))</formula>
    </cfRule>
  </conditionalFormatting>
  <conditionalFormatting sqref="F18">
    <cfRule type="expression" dxfId="16" priority="19" stopIfTrue="1">
      <formula>$F$18-$H$18=1</formula>
    </cfRule>
  </conditionalFormatting>
  <conditionalFormatting sqref="B43:H43">
    <cfRule type="expression" dxfId="15" priority="18" stopIfTrue="1">
      <formula>OR($F$18-$H$18=0,NOT(I42))</formula>
    </cfRule>
  </conditionalFormatting>
  <conditionalFormatting sqref="J20">
    <cfRule type="cellIs" dxfId="14" priority="14" stopIfTrue="1" operator="equal">
      <formula>15</formula>
    </cfRule>
  </conditionalFormatting>
  <conditionalFormatting sqref="I20">
    <cfRule type="cellIs" dxfId="13" priority="15" stopIfTrue="1" operator="equal">
      <formula>11</formula>
    </cfRule>
  </conditionalFormatting>
  <conditionalFormatting sqref="G20">
    <cfRule type="cellIs" dxfId="12" priority="16" stopIfTrue="1" operator="equal">
      <formula>10</formula>
    </cfRule>
  </conditionalFormatting>
  <conditionalFormatting sqref="F20">
    <cfRule type="expression" dxfId="11" priority="17" stopIfTrue="1">
      <formula>$F$20-$H$20=1</formula>
    </cfRule>
  </conditionalFormatting>
  <conditionalFormatting sqref="F32">
    <cfRule type="expression" dxfId="10" priority="13" stopIfTrue="1">
      <formula>$F$32-$H$32=1</formula>
    </cfRule>
  </conditionalFormatting>
  <conditionalFormatting sqref="F33">
    <cfRule type="expression" dxfId="9" priority="12" stopIfTrue="1">
      <formula>$F$33-$H$33=1</formula>
    </cfRule>
  </conditionalFormatting>
  <conditionalFormatting sqref="B71:H71">
    <cfRule type="expression" dxfId="8" priority="10" stopIfTrue="1">
      <formula>$J$17-14=0</formula>
    </cfRule>
  </conditionalFormatting>
  <conditionalFormatting sqref="B73:H73">
    <cfRule type="expression" dxfId="7" priority="8" stopIfTrue="1">
      <formula>$J$17-14=0</formula>
    </cfRule>
  </conditionalFormatting>
  <conditionalFormatting sqref="B74:H74">
    <cfRule type="expression" dxfId="6" priority="9" stopIfTrue="1">
      <formula>OR($F$33-$H$33=0,NOT(I73))</formula>
    </cfRule>
  </conditionalFormatting>
  <conditionalFormatting sqref="B72:H72">
    <cfRule type="expression" dxfId="5" priority="7" stopIfTrue="1">
      <formula>OR($F$32-$H$32=0,NOT(I71))</formula>
    </cfRule>
  </conditionalFormatting>
  <conditionalFormatting sqref="H20">
    <cfRule type="cellIs" dxfId="4" priority="6" stopIfTrue="1" operator="equal">
      <formula>6</formula>
    </cfRule>
  </conditionalFormatting>
  <conditionalFormatting sqref="B56:H56">
    <cfRule type="expression" dxfId="3" priority="5" stopIfTrue="1">
      <formula>$J$17-14=0</formula>
    </cfRule>
  </conditionalFormatting>
  <conditionalFormatting sqref="B57:H57">
    <cfRule type="expression" dxfId="2" priority="4" stopIfTrue="1">
      <formula>OR($F$25-$H$25=0,NOT(I56))</formula>
    </cfRule>
  </conditionalFormatting>
  <conditionalFormatting sqref="B81:H81">
    <cfRule type="expression" dxfId="1" priority="2" stopIfTrue="1">
      <formula>$J$17-14=0</formula>
    </cfRule>
  </conditionalFormatting>
  <conditionalFormatting sqref="B82:H82">
    <cfRule type="expression" dxfId="0" priority="1" stopIfTrue="1">
      <formula>OR(F$37-$H37=0,NOT(I81))</formula>
    </cfRule>
  </conditionalFormatting>
  <hyperlinks>
    <hyperlink ref="B4" r:id="rId1" xr:uid="{00000000-0004-0000-0800-000000000000}"/>
  </hyperlinks>
  <pageMargins left="0.78740157480314965" right="0.59055118110236227" top="0.43307086614173229" bottom="0.35433070866141736" header="0.23622047244094491" footer="0.23622047244094491"/>
  <pageSetup paperSize="9" orientation="landscape" verticalDpi="196" r:id="rId2"/>
  <headerFooter alignWithMargins="0">
    <oddHeader>&amp;LErgebnisdatenblatt&amp;C&amp;F&amp;RSeite &amp;P von &amp;N  Seiten</oddHeader>
    <oddFooter>&amp;L(c) LVU, 79336 Herbolzheim&amp;RTel +49 7643 40335; Fax: +49 7643 40319; info@lvus.de</oddFooter>
  </headerFooter>
  <rowBreaks count="2" manualBreakCount="2">
    <brk id="15" max="7" man="1"/>
    <brk id="38" max="16383" man="1"/>
  </rowBreaks>
  <drawing r:id="rId3"/>
  <legacyDrawing r:id="rId4"/>
  <mc:AlternateContent xmlns:mc="http://schemas.openxmlformats.org/markup-compatibility/2006">
    <mc:Choice Requires="x14">
      <controls>
        <mc:AlternateContent xmlns:mc="http://schemas.openxmlformats.org/markup-compatibility/2006">
          <mc:Choice Requires="x14">
            <control shapeId="2095" r:id="rId5" name="Drop Down 47">
              <controlPr locked="0" defaultSize="0" autoLine="0" autoPict="0">
                <anchor moveWithCells="1">
                  <from>
                    <xdr:col>1</xdr:col>
                    <xdr:colOff>29633</xdr:colOff>
                    <xdr:row>39</xdr:row>
                    <xdr:rowOff>38100</xdr:rowOff>
                  </from>
                  <to>
                    <xdr:col>7</xdr:col>
                    <xdr:colOff>524933</xdr:colOff>
                    <xdr:row>39</xdr:row>
                    <xdr:rowOff>228600</xdr:rowOff>
                  </to>
                </anchor>
              </controlPr>
            </control>
          </mc:Choice>
        </mc:AlternateContent>
        <mc:AlternateContent xmlns:mc="http://schemas.openxmlformats.org/markup-compatibility/2006">
          <mc:Choice Requires="x14">
            <control shapeId="2096" r:id="rId6" name="Drop Down 48">
              <controlPr locked="0" defaultSize="0" autoLine="0" autoPict="0">
                <anchor moveWithCells="1">
                  <from>
                    <xdr:col>1</xdr:col>
                    <xdr:colOff>29633</xdr:colOff>
                    <xdr:row>43</xdr:row>
                    <xdr:rowOff>38100</xdr:rowOff>
                  </from>
                  <to>
                    <xdr:col>7</xdr:col>
                    <xdr:colOff>524933</xdr:colOff>
                    <xdr:row>43</xdr:row>
                    <xdr:rowOff>228600</xdr:rowOff>
                  </to>
                </anchor>
              </controlPr>
            </control>
          </mc:Choice>
        </mc:AlternateContent>
        <mc:AlternateContent xmlns:mc="http://schemas.openxmlformats.org/markup-compatibility/2006">
          <mc:Choice Requires="x14">
            <control shapeId="2097" r:id="rId7" name="Drop Down 49">
              <controlPr locked="0" defaultSize="0" autoLine="0" autoPict="0">
                <anchor moveWithCells="1">
                  <from>
                    <xdr:col>1</xdr:col>
                    <xdr:colOff>29633</xdr:colOff>
                    <xdr:row>45</xdr:row>
                    <xdr:rowOff>38100</xdr:rowOff>
                  </from>
                  <to>
                    <xdr:col>7</xdr:col>
                    <xdr:colOff>524933</xdr:colOff>
                    <xdr:row>45</xdr:row>
                    <xdr:rowOff>228600</xdr:rowOff>
                  </to>
                </anchor>
              </controlPr>
            </control>
          </mc:Choice>
        </mc:AlternateContent>
        <mc:AlternateContent xmlns:mc="http://schemas.openxmlformats.org/markup-compatibility/2006">
          <mc:Choice Requires="x14">
            <control shapeId="2099" r:id="rId8" name="Drop Down 51">
              <controlPr locked="0" defaultSize="0" autoLine="0" autoPict="0">
                <anchor moveWithCells="1">
                  <from>
                    <xdr:col>1</xdr:col>
                    <xdr:colOff>29633</xdr:colOff>
                    <xdr:row>47</xdr:row>
                    <xdr:rowOff>38100</xdr:rowOff>
                  </from>
                  <to>
                    <xdr:col>7</xdr:col>
                    <xdr:colOff>524933</xdr:colOff>
                    <xdr:row>47</xdr:row>
                    <xdr:rowOff>228600</xdr:rowOff>
                  </to>
                </anchor>
              </controlPr>
            </control>
          </mc:Choice>
        </mc:AlternateContent>
        <mc:AlternateContent xmlns:mc="http://schemas.openxmlformats.org/markup-compatibility/2006">
          <mc:Choice Requires="x14">
            <control shapeId="2100" r:id="rId9" name="Drop Down 52">
              <controlPr locked="0" defaultSize="0" autoLine="0" autoPict="0">
                <anchor moveWithCells="1">
                  <from>
                    <xdr:col>1</xdr:col>
                    <xdr:colOff>29633</xdr:colOff>
                    <xdr:row>49</xdr:row>
                    <xdr:rowOff>38100</xdr:rowOff>
                  </from>
                  <to>
                    <xdr:col>7</xdr:col>
                    <xdr:colOff>524933</xdr:colOff>
                    <xdr:row>49</xdr:row>
                    <xdr:rowOff>228600</xdr:rowOff>
                  </to>
                </anchor>
              </controlPr>
            </control>
          </mc:Choice>
        </mc:AlternateContent>
        <mc:AlternateContent xmlns:mc="http://schemas.openxmlformats.org/markup-compatibility/2006">
          <mc:Choice Requires="x14">
            <control shapeId="2101" r:id="rId10" name="Drop Down 53">
              <controlPr locked="0" defaultSize="0" autoLine="0" autoPict="0">
                <anchor moveWithCells="1">
                  <from>
                    <xdr:col>1</xdr:col>
                    <xdr:colOff>29633</xdr:colOff>
                    <xdr:row>51</xdr:row>
                    <xdr:rowOff>38100</xdr:rowOff>
                  </from>
                  <to>
                    <xdr:col>7</xdr:col>
                    <xdr:colOff>524933</xdr:colOff>
                    <xdr:row>51</xdr:row>
                    <xdr:rowOff>228600</xdr:rowOff>
                  </to>
                </anchor>
              </controlPr>
            </control>
          </mc:Choice>
        </mc:AlternateContent>
        <mc:AlternateContent xmlns:mc="http://schemas.openxmlformats.org/markup-compatibility/2006">
          <mc:Choice Requires="x14">
            <control shapeId="2102" r:id="rId11" name="Drop Down 54">
              <controlPr locked="0" defaultSize="0" autoLine="0" autoPict="0">
                <anchor moveWithCells="1">
                  <from>
                    <xdr:col>1</xdr:col>
                    <xdr:colOff>29633</xdr:colOff>
                    <xdr:row>53</xdr:row>
                    <xdr:rowOff>38100</xdr:rowOff>
                  </from>
                  <to>
                    <xdr:col>7</xdr:col>
                    <xdr:colOff>524933</xdr:colOff>
                    <xdr:row>53</xdr:row>
                    <xdr:rowOff>228600</xdr:rowOff>
                  </to>
                </anchor>
              </controlPr>
            </control>
          </mc:Choice>
        </mc:AlternateContent>
        <mc:AlternateContent xmlns:mc="http://schemas.openxmlformats.org/markup-compatibility/2006">
          <mc:Choice Requires="x14">
            <control shapeId="2105" r:id="rId12" name="Drop Down 57">
              <controlPr locked="0" defaultSize="0" autoLine="0" autoPict="0">
                <anchor moveWithCells="1">
                  <from>
                    <xdr:col>1</xdr:col>
                    <xdr:colOff>29633</xdr:colOff>
                    <xdr:row>57</xdr:row>
                    <xdr:rowOff>38100</xdr:rowOff>
                  </from>
                  <to>
                    <xdr:col>7</xdr:col>
                    <xdr:colOff>524933</xdr:colOff>
                    <xdr:row>57</xdr:row>
                    <xdr:rowOff>228600</xdr:rowOff>
                  </to>
                </anchor>
              </controlPr>
            </control>
          </mc:Choice>
        </mc:AlternateContent>
        <mc:AlternateContent xmlns:mc="http://schemas.openxmlformats.org/markup-compatibility/2006">
          <mc:Choice Requires="x14">
            <control shapeId="2107" r:id="rId13" name="Drop Down 59">
              <controlPr locked="0" defaultSize="0" autoLine="0" autoPict="0">
                <anchor moveWithCells="1">
                  <from>
                    <xdr:col>1</xdr:col>
                    <xdr:colOff>29633</xdr:colOff>
                    <xdr:row>59</xdr:row>
                    <xdr:rowOff>38100</xdr:rowOff>
                  </from>
                  <to>
                    <xdr:col>7</xdr:col>
                    <xdr:colOff>524933</xdr:colOff>
                    <xdr:row>59</xdr:row>
                    <xdr:rowOff>228600</xdr:rowOff>
                  </to>
                </anchor>
              </controlPr>
            </control>
          </mc:Choice>
        </mc:AlternateContent>
        <mc:AlternateContent xmlns:mc="http://schemas.openxmlformats.org/markup-compatibility/2006">
          <mc:Choice Requires="x14">
            <control shapeId="2108" r:id="rId14" name="Drop Down 60">
              <controlPr locked="0" defaultSize="0" autoLine="0" autoPict="0">
                <anchor moveWithCells="1">
                  <from>
                    <xdr:col>1</xdr:col>
                    <xdr:colOff>29633</xdr:colOff>
                    <xdr:row>62</xdr:row>
                    <xdr:rowOff>38100</xdr:rowOff>
                  </from>
                  <to>
                    <xdr:col>7</xdr:col>
                    <xdr:colOff>524933</xdr:colOff>
                    <xdr:row>62</xdr:row>
                    <xdr:rowOff>228600</xdr:rowOff>
                  </to>
                </anchor>
              </controlPr>
            </control>
          </mc:Choice>
        </mc:AlternateContent>
        <mc:AlternateContent xmlns:mc="http://schemas.openxmlformats.org/markup-compatibility/2006">
          <mc:Choice Requires="x14">
            <control shapeId="2109" r:id="rId15" name="Drop Down 61">
              <controlPr locked="0" defaultSize="0" autoLine="0" autoPict="0">
                <anchor moveWithCells="1">
                  <from>
                    <xdr:col>1</xdr:col>
                    <xdr:colOff>29633</xdr:colOff>
                    <xdr:row>64</xdr:row>
                    <xdr:rowOff>38100</xdr:rowOff>
                  </from>
                  <to>
                    <xdr:col>7</xdr:col>
                    <xdr:colOff>524933</xdr:colOff>
                    <xdr:row>64</xdr:row>
                    <xdr:rowOff>228600</xdr:rowOff>
                  </to>
                </anchor>
              </controlPr>
            </control>
          </mc:Choice>
        </mc:AlternateContent>
        <mc:AlternateContent xmlns:mc="http://schemas.openxmlformats.org/markup-compatibility/2006">
          <mc:Choice Requires="x14">
            <control shapeId="2121" r:id="rId16" name="Drop Down 73">
              <controlPr locked="0" defaultSize="0" autoLine="0" autoPict="0">
                <anchor moveWithCells="1">
                  <from>
                    <xdr:col>6</xdr:col>
                    <xdr:colOff>8467</xdr:colOff>
                    <xdr:row>14</xdr:row>
                    <xdr:rowOff>105833</xdr:rowOff>
                  </from>
                  <to>
                    <xdr:col>7</xdr:col>
                    <xdr:colOff>0</xdr:colOff>
                    <xdr:row>14</xdr:row>
                    <xdr:rowOff>381000</xdr:rowOff>
                  </to>
                </anchor>
              </controlPr>
            </control>
          </mc:Choice>
        </mc:AlternateContent>
        <mc:AlternateContent xmlns:mc="http://schemas.openxmlformats.org/markup-compatibility/2006">
          <mc:Choice Requires="x14">
            <control shapeId="2124" r:id="rId17" name="Drop Down 76">
              <controlPr locked="0" defaultSize="0" autoLine="0" autoPict="0">
                <anchor moveWithCells="1">
                  <from>
                    <xdr:col>1</xdr:col>
                    <xdr:colOff>29633</xdr:colOff>
                    <xdr:row>68</xdr:row>
                    <xdr:rowOff>38100</xdr:rowOff>
                  </from>
                  <to>
                    <xdr:col>7</xdr:col>
                    <xdr:colOff>524933</xdr:colOff>
                    <xdr:row>68</xdr:row>
                    <xdr:rowOff>228600</xdr:rowOff>
                  </to>
                </anchor>
              </controlPr>
            </control>
          </mc:Choice>
        </mc:AlternateContent>
        <mc:AlternateContent xmlns:mc="http://schemas.openxmlformats.org/markup-compatibility/2006">
          <mc:Choice Requires="x14">
            <control shapeId="2126" r:id="rId18" name="Drop Down 78">
              <controlPr locked="0" defaultSize="0" autoLine="0" autoPict="0">
                <anchor moveWithCells="1">
                  <from>
                    <xdr:col>1</xdr:col>
                    <xdr:colOff>29633</xdr:colOff>
                    <xdr:row>74</xdr:row>
                    <xdr:rowOff>29633</xdr:rowOff>
                  </from>
                  <to>
                    <xdr:col>7</xdr:col>
                    <xdr:colOff>512233</xdr:colOff>
                    <xdr:row>74</xdr:row>
                    <xdr:rowOff>237067</xdr:rowOff>
                  </to>
                </anchor>
              </controlPr>
            </control>
          </mc:Choice>
        </mc:AlternateContent>
        <mc:AlternateContent xmlns:mc="http://schemas.openxmlformats.org/markup-compatibility/2006">
          <mc:Choice Requires="x14">
            <control shapeId="2127" r:id="rId19" name="Drop Down 79">
              <controlPr locked="0" defaultSize="0" autoLine="0" autoPict="0">
                <anchor moveWithCells="1">
                  <from>
                    <xdr:col>1</xdr:col>
                    <xdr:colOff>29633</xdr:colOff>
                    <xdr:row>76</xdr:row>
                    <xdr:rowOff>38100</xdr:rowOff>
                  </from>
                  <to>
                    <xdr:col>7</xdr:col>
                    <xdr:colOff>524933</xdr:colOff>
                    <xdr:row>76</xdr:row>
                    <xdr:rowOff>228600</xdr:rowOff>
                  </to>
                </anchor>
              </controlPr>
            </control>
          </mc:Choice>
        </mc:AlternateContent>
        <mc:AlternateContent xmlns:mc="http://schemas.openxmlformats.org/markup-compatibility/2006">
          <mc:Choice Requires="x14">
            <control shapeId="2128" r:id="rId20" name="Drop Down 80">
              <controlPr locked="0" defaultSize="0" autoLine="0" autoPict="0">
                <anchor moveWithCells="1">
                  <from>
                    <xdr:col>1</xdr:col>
                    <xdr:colOff>29633</xdr:colOff>
                    <xdr:row>57</xdr:row>
                    <xdr:rowOff>0</xdr:rowOff>
                  </from>
                  <to>
                    <xdr:col>7</xdr:col>
                    <xdr:colOff>524933</xdr:colOff>
                    <xdr:row>57</xdr:row>
                    <xdr:rowOff>198967</xdr:rowOff>
                  </to>
                </anchor>
              </controlPr>
            </control>
          </mc:Choice>
        </mc:AlternateContent>
        <mc:AlternateContent xmlns:mc="http://schemas.openxmlformats.org/markup-compatibility/2006">
          <mc:Choice Requires="x14">
            <control shapeId="2129" r:id="rId21" name="Drop Down 81">
              <controlPr locked="0" defaultSize="0" autoLine="0" autoPict="0">
                <anchor moveWithCells="1">
                  <from>
                    <xdr:col>1</xdr:col>
                    <xdr:colOff>29633</xdr:colOff>
                    <xdr:row>78</xdr:row>
                    <xdr:rowOff>0</xdr:rowOff>
                  </from>
                  <to>
                    <xdr:col>7</xdr:col>
                    <xdr:colOff>524933</xdr:colOff>
                    <xdr:row>78</xdr:row>
                    <xdr:rowOff>198967</xdr:rowOff>
                  </to>
                </anchor>
              </controlPr>
            </control>
          </mc:Choice>
        </mc:AlternateContent>
        <mc:AlternateContent xmlns:mc="http://schemas.openxmlformats.org/markup-compatibility/2006">
          <mc:Choice Requires="x14">
            <control shapeId="2130" r:id="rId22" name="Drop Down 82">
              <controlPr locked="0" defaultSize="0" autoLine="0" autoPict="0">
                <anchor moveWithCells="1">
                  <from>
                    <xdr:col>1</xdr:col>
                    <xdr:colOff>29633</xdr:colOff>
                    <xdr:row>77</xdr:row>
                    <xdr:rowOff>364067</xdr:rowOff>
                  </from>
                  <to>
                    <xdr:col>8</xdr:col>
                    <xdr:colOff>0</xdr:colOff>
                    <xdr:row>78</xdr:row>
                    <xdr:rowOff>194733</xdr:rowOff>
                  </to>
                </anchor>
              </controlPr>
            </control>
          </mc:Choice>
        </mc:AlternateContent>
        <mc:AlternateContent xmlns:mc="http://schemas.openxmlformats.org/markup-compatibility/2006">
          <mc:Choice Requires="x14">
            <control shapeId="2131" r:id="rId23" name="Drop Down 83">
              <controlPr locked="0" defaultSize="0" autoLine="0" autoPict="0">
                <anchor moveWithCells="1">
                  <from>
                    <xdr:col>1</xdr:col>
                    <xdr:colOff>29633</xdr:colOff>
                    <xdr:row>66</xdr:row>
                    <xdr:rowOff>38100</xdr:rowOff>
                  </from>
                  <to>
                    <xdr:col>7</xdr:col>
                    <xdr:colOff>524933</xdr:colOff>
                    <xdr:row>66</xdr:row>
                    <xdr:rowOff>228600</xdr:rowOff>
                  </to>
                </anchor>
              </controlPr>
            </control>
          </mc:Choice>
        </mc:AlternateContent>
        <mc:AlternateContent xmlns:mc="http://schemas.openxmlformats.org/markup-compatibility/2006">
          <mc:Choice Requires="x14">
            <control shapeId="2132" r:id="rId24" name="Drop Down 84">
              <controlPr locked="0" defaultSize="0" autoLine="0" autoPict="0">
                <anchor moveWithCells="1">
                  <from>
                    <xdr:col>1</xdr:col>
                    <xdr:colOff>29633</xdr:colOff>
                    <xdr:row>41</xdr:row>
                    <xdr:rowOff>38100</xdr:rowOff>
                  </from>
                  <to>
                    <xdr:col>7</xdr:col>
                    <xdr:colOff>524933</xdr:colOff>
                    <xdr:row>41</xdr:row>
                    <xdr:rowOff>228600</xdr:rowOff>
                  </to>
                </anchor>
              </controlPr>
            </control>
          </mc:Choice>
        </mc:AlternateContent>
        <mc:AlternateContent xmlns:mc="http://schemas.openxmlformats.org/markup-compatibility/2006">
          <mc:Choice Requires="x14">
            <control shapeId="2133" r:id="rId25" name="Drop Down 85">
              <controlPr locked="0" defaultSize="0" autoLine="0" autoPict="0">
                <anchor moveWithCells="1">
                  <from>
                    <xdr:col>1</xdr:col>
                    <xdr:colOff>29633</xdr:colOff>
                    <xdr:row>70</xdr:row>
                    <xdr:rowOff>38100</xdr:rowOff>
                  </from>
                  <to>
                    <xdr:col>8</xdr:col>
                    <xdr:colOff>0</xdr:colOff>
                    <xdr:row>70</xdr:row>
                    <xdr:rowOff>228600</xdr:rowOff>
                  </to>
                </anchor>
              </controlPr>
            </control>
          </mc:Choice>
        </mc:AlternateContent>
        <mc:AlternateContent xmlns:mc="http://schemas.openxmlformats.org/markup-compatibility/2006">
          <mc:Choice Requires="x14">
            <control shapeId="2135" r:id="rId26" name="Drop Down 87">
              <controlPr locked="0" defaultSize="0" autoLine="0" autoPict="0">
                <anchor moveWithCells="1">
                  <from>
                    <xdr:col>1</xdr:col>
                    <xdr:colOff>29633</xdr:colOff>
                    <xdr:row>55</xdr:row>
                    <xdr:rowOff>38100</xdr:rowOff>
                  </from>
                  <to>
                    <xdr:col>8</xdr:col>
                    <xdr:colOff>0</xdr:colOff>
                    <xdr:row>55</xdr:row>
                    <xdr:rowOff>228600</xdr:rowOff>
                  </to>
                </anchor>
              </controlPr>
            </control>
          </mc:Choice>
        </mc:AlternateContent>
        <mc:AlternateContent xmlns:mc="http://schemas.openxmlformats.org/markup-compatibility/2006">
          <mc:Choice Requires="x14">
            <control shapeId="2136" r:id="rId27" name="Drop Down 88">
              <controlPr locked="0" defaultSize="0" autoLine="0" autoPict="0">
                <anchor moveWithCells="1">
                  <from>
                    <xdr:col>1</xdr:col>
                    <xdr:colOff>29633</xdr:colOff>
                    <xdr:row>72</xdr:row>
                    <xdr:rowOff>38100</xdr:rowOff>
                  </from>
                  <to>
                    <xdr:col>8</xdr:col>
                    <xdr:colOff>0</xdr:colOff>
                    <xdr:row>72</xdr:row>
                    <xdr:rowOff>228600</xdr:rowOff>
                  </to>
                </anchor>
              </controlPr>
            </control>
          </mc:Choice>
        </mc:AlternateContent>
        <mc:AlternateContent xmlns:mc="http://schemas.openxmlformats.org/markup-compatibility/2006">
          <mc:Choice Requires="x14">
            <control shapeId="2137" r:id="rId28" name="Drop Down 89">
              <controlPr locked="0" defaultSize="0" autoLine="0" autoPict="0">
                <anchor moveWithCells="1">
                  <from>
                    <xdr:col>1</xdr:col>
                    <xdr:colOff>29633</xdr:colOff>
                    <xdr:row>80</xdr:row>
                    <xdr:rowOff>0</xdr:rowOff>
                  </from>
                  <to>
                    <xdr:col>7</xdr:col>
                    <xdr:colOff>524933</xdr:colOff>
                    <xdr:row>80</xdr:row>
                    <xdr:rowOff>198967</xdr:rowOff>
                  </to>
                </anchor>
              </controlPr>
            </control>
          </mc:Choice>
        </mc:AlternateContent>
        <mc:AlternateContent xmlns:mc="http://schemas.openxmlformats.org/markup-compatibility/2006">
          <mc:Choice Requires="x14">
            <control shapeId="2138" r:id="rId29" name="Drop Down 90">
              <controlPr locked="0" defaultSize="0" autoLine="0" autoPict="0">
                <anchor moveWithCells="1">
                  <from>
                    <xdr:col>1</xdr:col>
                    <xdr:colOff>29633</xdr:colOff>
                    <xdr:row>79</xdr:row>
                    <xdr:rowOff>364067</xdr:rowOff>
                  </from>
                  <to>
                    <xdr:col>8</xdr:col>
                    <xdr:colOff>0</xdr:colOff>
                    <xdr:row>80</xdr:row>
                    <xdr:rowOff>194733</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31</vt:i4>
      </vt:variant>
      <vt:variant>
        <vt:lpstr>Benannte Bereiche</vt:lpstr>
      </vt:variant>
      <vt:variant>
        <vt:i4>9</vt:i4>
      </vt:variant>
    </vt:vector>
  </HeadingPairs>
  <TitlesOfParts>
    <vt:vector size="40" baseType="lpstr">
      <vt:lpstr>Hints1</vt:lpstr>
      <vt:lpstr>Reporting</vt:lpstr>
      <vt:lpstr>Auswertung</vt:lpstr>
      <vt:lpstr>Datenübernahme</vt:lpstr>
      <vt:lpstr>Signifikanz</vt:lpstr>
      <vt:lpstr>Ausfüllhinweise</vt:lpstr>
      <vt:lpstr>Kontakt</vt:lpstr>
      <vt:lpstr>Teilnehmerdaten</vt:lpstr>
      <vt:lpstr>Ergebnisse</vt:lpstr>
      <vt:lpstr>Mitteilungen</vt:lpstr>
      <vt:lpstr>Weinsäure</vt:lpstr>
      <vt:lpstr>Sulfat</vt:lpstr>
      <vt:lpstr>LoeslichTrocken</vt:lpstr>
      <vt:lpstr>Dichte</vt:lpstr>
      <vt:lpstr>pH-Wert</vt:lpstr>
      <vt:lpstr>Gesamtsäure</vt:lpstr>
      <vt:lpstr>Glucose</vt:lpstr>
      <vt:lpstr>Fructose</vt:lpstr>
      <vt:lpstr>Saccharose</vt:lpstr>
      <vt:lpstr>Asche</vt:lpstr>
      <vt:lpstr>Elemente</vt:lpstr>
      <vt:lpstr>Phosphat</vt:lpstr>
      <vt:lpstr>Aepfelsäure</vt:lpstr>
      <vt:lpstr>Ascorbinsäure</vt:lpstr>
      <vt:lpstr>Citronensäure</vt:lpstr>
      <vt:lpstr>IsoCitronensäure</vt:lpstr>
      <vt:lpstr>Prolin</vt:lpstr>
      <vt:lpstr>Formolzahl</vt:lpstr>
      <vt:lpstr>HesperidinNaringin</vt:lpstr>
      <vt:lpstr>Sorbit</vt:lpstr>
      <vt:lpstr>Ethanol</vt:lpstr>
      <vt:lpstr>Auswertung!_ftn1</vt:lpstr>
      <vt:lpstr>Hints1!_ftnref1</vt:lpstr>
      <vt:lpstr>Datenübernahme!Druckbereich</vt:lpstr>
      <vt:lpstr>Ergebnisse!Druckbereich</vt:lpstr>
      <vt:lpstr>Signifikanz!Druckbereich</vt:lpstr>
      <vt:lpstr>Ausfüllhinweise!OLE_LINK1</vt:lpstr>
      <vt:lpstr>Reporting!OLE_LINK1</vt:lpstr>
      <vt:lpstr>Reporting!OLE_LINK2</vt:lpstr>
      <vt:lpstr>Parameter2</vt:lpstr>
    </vt:vector>
  </TitlesOfParts>
  <Company>LVU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Ute und Ralf Lippold;LVU</dc:creator>
  <cp:lastModifiedBy>LVU</cp:lastModifiedBy>
  <cp:lastPrinted>2023-02-05T11:52:40Z</cp:lastPrinted>
  <dcterms:created xsi:type="dcterms:W3CDTF">2005-02-14T18:41:01Z</dcterms:created>
  <dcterms:modified xsi:type="dcterms:W3CDTF">2023-02-20T08:33:23Z</dcterms:modified>
</cp:coreProperties>
</file>